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0920" activeTab="0"/>
  </bookViews>
  <sheets>
    <sheet name="Доходы" sheetId="1" r:id="rId1"/>
    <sheet name="Расходы" sheetId="2" r:id="rId2"/>
    <sheet name="Источники" sheetId="3" r:id="rId3"/>
  </sheets>
  <definedNames>
    <definedName name="_xlnm.Print_Titles" localSheetId="0">'Доходы'!$12:$12</definedName>
    <definedName name="_xlnm.Print_Titles" localSheetId="1">'Расходы'!$3:$3</definedName>
  </definedNames>
  <calcPr fullCalcOnLoad="1"/>
</workbook>
</file>

<file path=xl/sharedStrings.xml><?xml version="1.0" encoding="utf-8"?>
<sst xmlns="http://schemas.openxmlformats.org/spreadsheetml/2006/main" count="632" uniqueCount="409">
  <si>
    <t>Утвержденные бюджентные назначения </t>
  </si>
  <si>
    <t>010</t>
  </si>
  <si>
    <t/>
  </si>
  <si>
    <t>ОТЧЕТ ОБ ИСПОЛНЕНИИ БЮДЖЕТА</t>
  </si>
  <si>
    <t>КОДЫ</t>
  </si>
  <si>
    <t>0503117</t>
  </si>
  <si>
    <t xml:space="preserve">                   Дата</t>
  </si>
  <si>
    <t xml:space="preserve">             по ОКПО</t>
  </si>
  <si>
    <t xml:space="preserve">             по ОКЕИ</t>
  </si>
  <si>
    <t>383</t>
  </si>
  <si>
    <t xml:space="preserve">Единица измерения:  руб </t>
  </si>
  <si>
    <t xml:space="preserve">    1. Доходы бюджета</t>
  </si>
  <si>
    <t>Наименование показателя </t>
  </si>
  <si>
    <t>Код строки </t>
  </si>
  <si>
    <t>Утвержденные бюджетные назначения</t>
  </si>
  <si>
    <t>Исполнено </t>
  </si>
  <si>
    <t>Неисполненные назначения</t>
  </si>
  <si>
    <t xml:space="preserve">                          2. Расходы бюджета</t>
  </si>
  <si>
    <t>Неисполненные назначения </t>
  </si>
  <si>
    <t>Расходы</t>
  </si>
  <si>
    <t>Заработная плата</t>
  </si>
  <si>
    <t>Услуги связи</t>
  </si>
  <si>
    <t>Прочие расходы</t>
  </si>
  <si>
    <t>Поступление нефинансовых активов</t>
  </si>
  <si>
    <t>Увеличение стоимости материальных запасов</t>
  </si>
  <si>
    <t>Перечисления другим бюджетам бюджетной системы Российской Федерации</t>
  </si>
  <si>
    <t>Коммунальные услуги</t>
  </si>
  <si>
    <t>Культура</t>
  </si>
  <si>
    <t>Сортировка</t>
  </si>
  <si>
    <t>1 00 00000 00 0000 000</t>
  </si>
  <si>
    <t>НАЛОГИ НА ПРИБЫЛЬ, ДОХОДЫ</t>
  </si>
  <si>
    <t>1 01 00000 00 0000 000</t>
  </si>
  <si>
    <t>Налог на доходы физических лиц</t>
  </si>
  <si>
    <t>1 01 02000 01 0000 110</t>
  </si>
  <si>
    <t>НАЛОГИ НА СОВОКУПНЫЙ ДОХОД</t>
  </si>
  <si>
    <t>1 05 00000 00 0000 000</t>
  </si>
  <si>
    <t>НАЛОГИ НА ИМУЩЕСТВО</t>
  </si>
  <si>
    <t>1 06 02000 02 0000 110</t>
  </si>
  <si>
    <t>1 06 02010 02 0000 110</t>
  </si>
  <si>
    <t>1 06 02020 02 0000 110</t>
  </si>
  <si>
    <t>1 07 00000 00 0000 000</t>
  </si>
  <si>
    <t>1 07 01000 01 0000 110</t>
  </si>
  <si>
    <t>1 07 01010 01 0000 110</t>
  </si>
  <si>
    <t>1 08 00000 00 0000 000</t>
  </si>
  <si>
    <t>1 08 02000 01 0000 110</t>
  </si>
  <si>
    <t>1 08 02020 01 0000 110</t>
  </si>
  <si>
    <t>ДОХОДЫ ОТ ИСПОЛЬЗОВАНИЯ ИМУЩЕСТВА, НАХОДЯЩЕГОСЯ В ГОСУДАРСТВЕННОЙ И МУНИЦИПАЛЬНОЙ СОБСТВЕННОСТИ</t>
  </si>
  <si>
    <t>000 1 11 00000 00 0000 000</t>
  </si>
  <si>
    <t>1 11 00000 00 0000 000</t>
  </si>
  <si>
    <t>1 11 01000 00 0000 120</t>
  </si>
  <si>
    <t>1 11 01020 02 0000 120</t>
  </si>
  <si>
    <t>000 1 11 05000 00 0000 120</t>
  </si>
  <si>
    <t>БЕЗВОЗМЕЗДНЫЕ ПОСТУПЛЕНИЯ</t>
  </si>
  <si>
    <t>1 06 05000 02 0000 110</t>
  </si>
  <si>
    <t>1 16 90020 02 0000 140</t>
  </si>
  <si>
    <t>1 19 02000 02 0000 151</t>
  </si>
  <si>
    <t>2 02 04001 02 0000 151</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</si>
  <si>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</si>
  <si>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</si>
  <si>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</si>
  <si>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</si>
  <si>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</si>
  <si>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Земельный налог, взимаемый по ставкам, установленным в соответствии с подпунктом 2 пункта 1 статьи 394 Налогового кодекса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</si>
  <si>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</si>
  <si>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</si>
  <si>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</si>
  <si>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Иные межбюджетные трансферты</t>
  </si>
  <si>
    <t>Оплата труда и начисления на выплаты по оплате труда</t>
  </si>
  <si>
    <t>Начисления на выплаты по оплате труда</t>
  </si>
  <si>
    <t>Прочие работы, услуги</t>
  </si>
  <si>
    <t>Мобилизационная и вневойсковая подготовка</t>
  </si>
  <si>
    <t>Оплата работ, услуг</t>
  </si>
  <si>
    <t>Работы, услуги по содержанию имущества</t>
  </si>
  <si>
    <t>Безвозмездные перечисления бюджетам</t>
  </si>
  <si>
    <t>ДОХОДЫ ОТ ПРОДАЖИ МАТЕРИАЛЬНЫХ И НЕМАТЕРИАЛЬНЫХ АКТИВОВ</t>
  </si>
  <si>
    <t>000 1 14 00000 00 0000 000</t>
  </si>
  <si>
    <t>000 1 14 06000 00 0000 430</t>
  </si>
  <si>
    <t>Другие вопросы в области национальной экономики</t>
  </si>
  <si>
    <t>Периодичность:  месячная</t>
  </si>
  <si>
    <t>000 1 00 00000 00 0000 000</t>
  </si>
  <si>
    <t>Налог, взимаемый с налогоплательщиков, выбравших в качестве объекта налогообложения доходы</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</si>
  <si>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</si>
  <si>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</si>
  <si>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</si>
  <si>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</si>
  <si>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</si>
  <si>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БЕЗВОЗМЕЗДНЫЕ ПОСТУПЛЕНИЯ ОТ ДРУГИХ БЮДЖЕТОВ БЮДЖЕТНОЙ СИСТЕМЫ РОССИЙСКОЙ ФЕДЕРАЦИИ</t>
  </si>
  <si>
    <t>Субвенции бюджетам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</si>
  <si>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поселений</t>
  </si>
  <si>
    <t>-</t>
  </si>
  <si>
    <t>Функционирование высшего должностного лица субъекта Российской Федерации и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</si>
  <si>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</si>
  <si>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Защита населения и территории от последствий чрезвычайных ситуаций природного и техногенного характера, гражданская оборона</t>
  </si>
  <si>
    <t>Безвозмездные перечисления организациям</t>
  </si>
  <si>
    <t>Безвозмездные перечисления государственным и муниципальным организациям</t>
  </si>
  <si>
    <t>951 0500 0000000 000 000</t>
  </si>
  <si>
    <t>200</t>
  </si>
  <si>
    <t>Результат исполнения бюджета (дефицит/ профицит)</t>
  </si>
  <si>
    <t xml:space="preserve">Наименование </t>
  </si>
  <si>
    <t>X</t>
  </si>
  <si>
    <t xml:space="preserve">                    3. Источники финансирования дефицита бюджета</t>
  </si>
  <si>
    <t>Расходы бюджета - ВСЕГО</t>
  </si>
  <si>
    <t>Код дохода по бюджетной классификации</t>
  </si>
  <si>
    <t>Код расхода по бюджетной классификации</t>
  </si>
  <si>
    <t xml:space="preserve"> НАЛОГОВЫЕ И НЕНАЛОГОВЫЕ ДОХОДЫ</t>
  </si>
  <si>
    <t>Источники финансирования дефицита бюджета - всего</t>
  </si>
  <si>
    <t>источники внешнего финансирования бюджета</t>
  </si>
  <si>
    <t>Код источника финансирования по дефицита бюджета по бюджетной классификации</t>
  </si>
  <si>
    <t>в том числе:</t>
  </si>
  <si>
    <t>Доходы бюджета - всего</t>
  </si>
  <si>
    <t>в том числе:                                                                                источники внутреннего финансирования бюджета</t>
  </si>
  <si>
    <t>из них:</t>
  </si>
  <si>
    <t>000 1 01 00000 00 0000 000</t>
  </si>
  <si>
    <t>000 1 01 02000 01 0000 110</t>
  </si>
  <si>
    <t>000 1 05 00000 00 0000 000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</si>
  <si>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</si>
  <si>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</si>
  <si>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</si>
  <si>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</si>
  <si>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</si>
  <si>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</si>
  <si>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</si>
  <si>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</si>
  <si>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</si>
  <si>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</si>
  <si>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</si>
  <si>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000 1 11 05010 00 0000 120</t>
  </si>
  <si>
    <t>000 1 11 05020 00 0000 120</t>
  </si>
  <si>
    <t>000 1 11 05025 10 0000 120</t>
  </si>
  <si>
    <t>000 2 00 00000 00 0000 000</t>
  </si>
  <si>
    <t>000 2 02 00000 00 0000 000</t>
  </si>
  <si>
    <t>000 2 02 03000 00 0000 151</t>
  </si>
  <si>
    <t>000 2 02 03015 00 0000 151</t>
  </si>
  <si>
    <t>000 2 02 03015 10 0000 151</t>
  </si>
  <si>
    <t>000 2 02 04000 00 0000 151</t>
  </si>
  <si>
    <t>000 2 02 04999 00 0000 151</t>
  </si>
  <si>
    <t>000 2 02 04999 10 0000 151</t>
  </si>
  <si>
    <t>951 0000 0000000 000 000</t>
  </si>
  <si>
    <t>951 0102 0000000 000 000</t>
  </si>
  <si>
    <t>951 0104 0000000 000 000</t>
  </si>
  <si>
    <t>951 0203 0000000 000 000</t>
  </si>
  <si>
    <t>951 0309 0000000 000 000</t>
  </si>
  <si>
    <t>951 0503 0000000 000 000</t>
  </si>
  <si>
    <t>Благоустройство</t>
  </si>
  <si>
    <t>Увеличение прочих остатков средств бюджетов</t>
  </si>
  <si>
    <t>Уменьшение прочих остатков средств бюджетов</t>
  </si>
  <si>
    <t>Уменьшение прочих остатков денежных средств бюджетов</t>
  </si>
  <si>
    <t>Другие общегосударственные вопросы</t>
  </si>
  <si>
    <t>951 0412 0000000 000 000</t>
  </si>
  <si>
    <t>000 2 02 03024 00 0000 151</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</si>
  <si>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</si>
  <si>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</si>
  <si>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000 2 02 03024 10 0000 151</t>
  </si>
  <si>
    <t>Региональные целевые программы</t>
  </si>
  <si>
    <t>000 1 14 06010 00 0000 430</t>
  </si>
  <si>
    <t xml:space="preserve"> Доходы     от    продажи    земельных    участков, государственная  собственность на которые не разграничена </t>
  </si>
  <si>
    <t xml:space="preserve"> Доходы     от    продажи    земельных    участков, государственная  собственность на которые не разграничена и которые расположены в границах поселений </t>
  </si>
  <si>
    <t>Национальная экономика</t>
  </si>
  <si>
    <t>951 0400 0000000 000 000</t>
  </si>
  <si>
    <t>000 1 01 02030 01 0000 110</t>
  </si>
  <si>
    <t>000 1 01 02010 01 0000 110</t>
  </si>
  <si>
    <t>000 1 11 05013 10 0000 120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</si>
  <si>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</si>
  <si>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</si>
  <si>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</si>
  <si>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</si>
  <si>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000 2 02 01001 10 0000 151</t>
  </si>
  <si>
    <t>Прочая закупка товаров, работ и услуг для государственных (муниципальных) нужд</t>
  </si>
  <si>
    <t>Национальная оборона</t>
  </si>
  <si>
    <t>951 0200 0000000 000 000</t>
  </si>
  <si>
    <t>Фонд оплаты труда и страховые взносы</t>
  </si>
  <si>
    <t>Национальная безопасность и правоохранительная деятельность</t>
  </si>
  <si>
    <t>951 0300 0000000 000 000</t>
  </si>
  <si>
    <t>Дорожное хозяйство (дорожные фонды)</t>
  </si>
  <si>
    <t>951 0409 0000000 000 000</t>
  </si>
  <si>
    <t>Культура, кинематография</t>
  </si>
  <si>
    <t>951 0800 0000000 000 000</t>
  </si>
  <si>
    <t>951 0801 0000000 000 000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</si>
  <si>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</si>
  <si>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000 1 14 06013 10 0000 430</t>
  </si>
  <si>
    <t>951 0100 0000000 000 000</t>
  </si>
  <si>
    <t>951 0309 7950200 244 300</t>
  </si>
  <si>
    <t>951 0309 7950200 244 310</t>
  </si>
  <si>
    <t>Увеличение стоимости основных средств</t>
  </si>
  <si>
    <t>951 01 05 00 00 00 0000 000</t>
  </si>
  <si>
    <t>951 01 05 00 00 00 0000 500</t>
  </si>
  <si>
    <t>951 01 05 02 00 00 0000 500</t>
  </si>
  <si>
    <t>951 01 05 02 01 00 0000 510</t>
  </si>
  <si>
    <t>951 01 05 02 01 10 0000 510</t>
  </si>
  <si>
    <t>951 01 05 00 00 00 0000 600</t>
  </si>
  <si>
    <t>951 01 05 02 01 00 0000 610</t>
  </si>
  <si>
    <t>951 01 05 02 01 10 0000 610</t>
  </si>
  <si>
    <t xml:space="preserve">Увеличение остатков средств,всего </t>
  </si>
  <si>
    <t>Уменьшение остатков средств, всего</t>
  </si>
  <si>
    <t>951 01 05 02 00 00 0000 600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</si>
  <si>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</si>
  <si>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</si>
  <si>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t>
  </si>
  <si>
    <t>Транспортные услуги</t>
  </si>
  <si>
    <t xml:space="preserve">951 0801 5220000 000 000 </t>
  </si>
  <si>
    <t>Областная долгосрочная целевая программа "Культура Дона (2010-2014 годы)"</t>
  </si>
  <si>
    <t xml:space="preserve">951 0801 5220900 000 000 </t>
  </si>
  <si>
    <t xml:space="preserve">951 0801 5220900 611 000 </t>
  </si>
  <si>
    <t xml:space="preserve">951 0801 5220900 611 200 </t>
  </si>
  <si>
    <t xml:space="preserve">951 0801 5220900 611 240 </t>
  </si>
  <si>
    <t xml:space="preserve">951 0801 5220900 611 241 </t>
  </si>
  <si>
    <t>Общегосударственные вопросы</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</si>
  <si>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</si>
  <si>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Изменение остатков средств</t>
  </si>
  <si>
    <t>951 01 00 00 00 00 0000 000</t>
  </si>
  <si>
    <t>03528575</t>
  </si>
  <si>
    <t>Глава по БК</t>
  </si>
  <si>
    <t>951</t>
  </si>
  <si>
    <t>Мероприятия по предупреждению и ликвидации последствий чрезвычайных ситуаций и стихийных бедствий</t>
  </si>
  <si>
    <t>951 0309 21800000 000 000</t>
  </si>
  <si>
    <t>Предупреждение и ликвидация последствий чрезвычайных ситуаций и стихийных бедствий природного и техногенного характера</t>
  </si>
  <si>
    <t>951 0309 2180100 000 000</t>
  </si>
  <si>
    <t>951 0309 2180100 244 000</t>
  </si>
  <si>
    <t>951 0309 2180100 244 200</t>
  </si>
  <si>
    <t>951 0309 2180100 244 220</t>
  </si>
  <si>
    <t>951 0309 2180100 244 226</t>
  </si>
  <si>
    <t>Администрация Солонцовского сельского поселения</t>
  </si>
  <si>
    <t>Налог на доходы физических лиц с доходов,  полученных физическими лицами не являющимися налоговыми резидентами Российской Федерации</t>
  </si>
  <si>
    <t xml:space="preserve">                         Форма по ОКУД</t>
  </si>
  <si>
    <t xml:space="preserve">                                                                                                                                  </t>
  </si>
  <si>
    <t>450</t>
  </si>
  <si>
    <r>
      <t xml:space="preserve">финансового органа      </t>
    </r>
    <r>
      <rPr>
        <u val="single"/>
        <sz val="10"/>
        <rFont val="Arial Cyr"/>
        <family val="0"/>
      </rPr>
      <t xml:space="preserve">Администрация  Солонцовского сельского поселения </t>
    </r>
  </si>
  <si>
    <r>
      <t xml:space="preserve">Наименование публично-правового образования </t>
    </r>
    <r>
      <rPr>
        <u val="single"/>
        <sz val="10"/>
        <rFont val="Arial Cyr"/>
        <family val="0"/>
      </rPr>
      <t>Солонцовское сельское поселение</t>
    </r>
    <r>
      <rPr>
        <sz val="10"/>
        <rFont val="Arial Cyr"/>
        <family val="2"/>
      </rPr>
      <t xml:space="preserve">  </t>
    </r>
  </si>
  <si>
    <t>Штрафы,санкции,возмещение ущерба</t>
  </si>
  <si>
    <t>000 116 00000 00 0000 000</t>
  </si>
  <si>
    <t>транспортные услуги</t>
  </si>
  <si>
    <t>Единый сельскохозяйственный налог</t>
  </si>
  <si>
    <t>000 105 03000 01 0000 110</t>
  </si>
  <si>
    <t>000 105 03010 01 0000 110</t>
  </si>
  <si>
    <t>011</t>
  </si>
  <si>
    <t>951 0502 0000000 000 000</t>
  </si>
  <si>
    <t>Коммунальное хозяйство</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</si>
  <si>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</si>
  <si>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Прочие межбюджетные трансферты, передаваемые бюджетам </t>
  </si>
  <si>
    <t>Изменение остатков средств на счетах по учету средств бюджетов</t>
  </si>
  <si>
    <t xml:space="preserve">Увеличение прочих остатков денежных средств бюджетов </t>
  </si>
  <si>
    <t>Увеличение прочих остатков денежных средств бюджетов поселений</t>
  </si>
  <si>
    <t>Уменьшение прочих остатков денежных средств бюджетов  поселений</t>
  </si>
  <si>
    <t>000 116 51040 02 0000 140</t>
  </si>
  <si>
    <t>000 116 51000 02 0000 140</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</si>
  <si>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</si>
  <si>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</si>
  <si>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Прочие выплаты</t>
  </si>
  <si>
    <r>
      <t xml:space="preserve"> Руководитель     __________________                     </t>
    </r>
    <r>
      <rPr>
        <u val="single"/>
        <sz val="10"/>
        <rFont val="Arial Cyr"/>
        <family val="0"/>
      </rPr>
      <t>А.В. Елисеев</t>
    </r>
  </si>
  <si>
    <r>
      <t xml:space="preserve">Руководитель финансово-   __________________     </t>
    </r>
    <r>
      <rPr>
        <u val="single"/>
        <sz val="10"/>
        <rFont val="Arial Cyr"/>
        <family val="0"/>
      </rPr>
      <t>В.И. Березова</t>
    </r>
  </si>
  <si>
    <r>
      <t xml:space="preserve">Главный бухгалтер ________________                      </t>
    </r>
    <r>
      <rPr>
        <u val="single"/>
        <sz val="10"/>
        <rFont val="Arial Cyr"/>
        <family val="0"/>
      </rPr>
      <t>О.Н. Лежнева</t>
    </r>
  </si>
  <si>
    <t xml:space="preserve">                                              (подпись)                (расшифровка подписи)</t>
  </si>
  <si>
    <t xml:space="preserve">                                        (подпись)                        (расшифровка подписи)</t>
  </si>
  <si>
    <t>экономической службы           (подпись)                  (расшифровка подписи)</t>
  </si>
  <si>
    <t xml:space="preserve">        по ОКТМО</t>
  </si>
  <si>
    <t>60608446</t>
  </si>
  <si>
    <t>000 103 00000 00 0000 000</t>
  </si>
  <si>
    <t>000 103 02000 01 0000 110</t>
  </si>
  <si>
    <t>000 103 02230 01 0000 110</t>
  </si>
  <si>
    <t>000 103 02240 01 0000 110</t>
  </si>
  <si>
    <t>000 103 02250 01 0000 110</t>
  </si>
  <si>
    <t>000 103 02260 01 0000 110</t>
  </si>
  <si>
    <t>Налоги на товары (работы, услуги),реализуемые на территории Российской Федерации</t>
  </si>
  <si>
    <t>Акцизы по подакцизным товарам (продукции), производимым на территории Российской Федерации</t>
  </si>
  <si>
    <t>000 105 01000 00 0000 110</t>
  </si>
  <si>
    <t>000 105 01010 01 0000 110</t>
  </si>
  <si>
    <t>000 105 01011 01 0000 110</t>
  </si>
  <si>
    <t>Налог, взимаемый в связи с применением упрощенной системы налогообложения</t>
  </si>
  <si>
    <t>951 0102 8810011 121 211</t>
  </si>
  <si>
    <t>951 0102 8810011 121 210</t>
  </si>
  <si>
    <t>951 0102 8810011 121 200</t>
  </si>
  <si>
    <t>951 0102 8810011 121 000</t>
  </si>
  <si>
    <t>951 0102 8810011 000 000</t>
  </si>
  <si>
    <t>951 0102 8810000 000 000</t>
  </si>
  <si>
    <t>951 0102 8810011 122 213</t>
  </si>
  <si>
    <t>951 0102 8810011 122 212</t>
  </si>
  <si>
    <t>951 0102 8810011 122 210</t>
  </si>
  <si>
    <t>951 0102 8810011 122 200</t>
  </si>
  <si>
    <t>951 0102 8810011 122 000</t>
  </si>
  <si>
    <t>951 0102 8810011 121 213</t>
  </si>
  <si>
    <t>951 0104 8910000 000 000</t>
  </si>
  <si>
    <t>951 0104 8910011 000 000</t>
  </si>
  <si>
    <t>951 0104 8910011 121 000</t>
  </si>
  <si>
    <t>951 0104 8910011 121 200</t>
  </si>
  <si>
    <t>951 0104 8910011 121 210</t>
  </si>
  <si>
    <t>951 0104 8910011 121 211</t>
  </si>
  <si>
    <t>951 0104 8910011 121 213</t>
  </si>
  <si>
    <t>951 0104 8910011 122 000</t>
  </si>
  <si>
    <t>951 0104 8910011 122 200</t>
  </si>
  <si>
    <t>951 0104 8910011 122 210</t>
  </si>
  <si>
    <t>951 0104 8910011 122 212</t>
  </si>
  <si>
    <t>951 0104 8910011 122 213</t>
  </si>
  <si>
    <t>951 0104 8910019 244 000</t>
  </si>
  <si>
    <t>951 0104 8910019 244 200</t>
  </si>
  <si>
    <t>951 0104 8910019 244 220</t>
  </si>
  <si>
    <t>951 0104 8910019 244 221</t>
  </si>
  <si>
    <t>951 0104 8910019 244 223</t>
  </si>
  <si>
    <t>951 0104 8910019 244 225</t>
  </si>
  <si>
    <t>951 0104 8910019 244 226</t>
  </si>
  <si>
    <t>951 0104 8910019 244 340</t>
  </si>
  <si>
    <t>951 0104 8910019 851 290</t>
  </si>
  <si>
    <t>951 0104 8910019 852 290</t>
  </si>
  <si>
    <t>951 0104 9997239 000 000</t>
  </si>
  <si>
    <t>951 0104 9997239 244 340</t>
  </si>
  <si>
    <t>951 0104 9998501 540 251</t>
  </si>
  <si>
    <t>951 0104 9998501 000 000</t>
  </si>
  <si>
    <t>951 0104 9998501 540 250</t>
  </si>
  <si>
    <t>951 0113 0132708 000 000</t>
  </si>
  <si>
    <t>951 0113 0132708 244 226</t>
  </si>
  <si>
    <t>951 0113 0000000 000 000</t>
  </si>
  <si>
    <t>951 0113 0722727 244 226</t>
  </si>
  <si>
    <t>951 0113 0722728 244 226</t>
  </si>
  <si>
    <t>951 0113 0722728 000 000</t>
  </si>
  <si>
    <t>Информационное сопровождение деятельности Администрации Солонцовского сельского поселения</t>
  </si>
  <si>
    <t>951 0113 0722727 000 000</t>
  </si>
  <si>
    <t>951 0203 9995118 000 000</t>
  </si>
  <si>
    <t>951 0203 9995118 121 000</t>
  </si>
  <si>
    <t>951 0203 9995118 121 200</t>
  </si>
  <si>
    <t>951 0203 9995118 121 210</t>
  </si>
  <si>
    <t>951 0203 9995118 121 211</t>
  </si>
  <si>
    <t>951 0203 9995118 121 213</t>
  </si>
  <si>
    <t>951 0309 0322715 000 000</t>
  </si>
  <si>
    <t>951 0309 0322715 244 226</t>
  </si>
  <si>
    <t xml:space="preserve">Расходы на выплаты по оплате труда работникам органов местного самоуправления в рамках обеспечения функционирования Главы Солонцовского сельского поселения </t>
  </si>
  <si>
    <t xml:space="preserve">Расходы на выплаты по оплате труда работникам органов местного самоуправления в рамках обеспечения деятельности аппарата Администрации Солонцовского сельского поселения </t>
  </si>
  <si>
    <t xml:space="preserve">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Солонцовского сельского поселения </t>
  </si>
  <si>
    <t>Расходы на предоставление межбюджетных трансфертов на осуществление полномочий по регулированию тарифов и надбавок организаций коммунального комплекса в рамках непрограммных расходов Администрации Солонцовского сельского поселения</t>
  </si>
  <si>
    <t xml:space="preserve">Расходы на организацию работы по муниципальной кадастровой оценке земель, находящихся в собственности Солонцовского сельского поселения в рамках подпрограммы «Землеустройство и землепользование» муниципальной программы Солонцовского сельского поселения «Обеспечение качественными жилищно-коммунальными услугами населения Солонцовского сельского поселения» </t>
  </si>
  <si>
    <t xml:space="preserve">Официальная публикация нормативно-правовых актов Солонцовского сельского поселения, проектов правовых актов Солонцовского сельского поселения и иных информационных материалов </t>
  </si>
  <si>
    <t xml:space="preserve">Расходы на осуществление первичного воинского учета на территориях, где отсутствуют военные комиссариаты в рамках непрограммных расходов Администрации Солонцовского сельского поселения </t>
  </si>
  <si>
    <t xml:space="preserve">Мероприятия по содержанию аварийно-спасательного формирования в рамках подпрограммы «Защита населения от чрезвычайных ситуаций» муниципальной программы Солонцовского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</si>
  <si>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951 0409 0512717 000 000</t>
  </si>
  <si>
    <t xml:space="preserve">Расходы на содержание внутрипоселковых автомобильных дорог и искусственных сооружений на них в рамках подпрограммы «Развитие сети автомобильных дорог в Солонцовском сельском поселении» муниципальной программы «Развитие транспортной системы» </t>
  </si>
  <si>
    <t>951 0409 0512717 244 225</t>
  </si>
  <si>
    <t>951 0409 0512718 000 000</t>
  </si>
  <si>
    <t>951 0409 0512718 244 225</t>
  </si>
  <si>
    <t xml:space="preserve">Расходы на ремонт внутрипоселковых автомобильных дорог и искусственных сооружений на них в рамках подпрограммы «Развитие сети автомобильных дорог в Солонцовском сельском поселении» муниципальной программы «Развитие транспортной системы» </t>
  </si>
  <si>
    <t>951 0409 0512719 000 000</t>
  </si>
  <si>
    <t>951 0409 0512719 244 226</t>
  </si>
  <si>
    <t xml:space="preserve">Расходы на проектно-изыскательские работы по капитальному ремонту внутрипоселковых автомобильных дорог и искусственных сооружений на них в рамках подпрограммы «Развитие сети автомобильных дорог в Солонцовском сельском поселении» муниципальной программы «Развитие транспортной системы» </t>
  </si>
  <si>
    <t>951 0409 0517351 000 000</t>
  </si>
  <si>
    <t>951 0409 0517351 244 225</t>
  </si>
  <si>
    <t xml:space="preserve">Расходы на ремонт и содержание автомобильных дорог общего пользования местного значения в рамках подпрограммы «Развитие сети автомобильных дорог в Солонцовском сельском поселении» муниципальной программы «Развитие транспортной системы» за счет субсидий из областного бюджета. </t>
  </si>
  <si>
    <t>951 0409 0522722 000 000</t>
  </si>
  <si>
    <t xml:space="preserve">Мероприятия по обеспечению безопасности дорожного движения в рамках подпрограммы «Повышение безопасности дорожного движения в Солонцовском сельском поселении» муниципальной программы «Развитие транспортной системы» </t>
  </si>
  <si>
    <t>951 0409 0522722 244 225</t>
  </si>
  <si>
    <t>951 0412 9998502 000 000</t>
  </si>
  <si>
    <t>951 0412 9998502 540 251</t>
  </si>
  <si>
    <t xml:space="preserve">Расходы на предоставление межбюджетных трансфертов на осуществление полномочий в области градостроительства в рамках непрограммных расходов Администрации Солонцовского сельского поселения </t>
  </si>
  <si>
    <t>951 0502 0112702 000 000</t>
  </si>
  <si>
    <t xml:space="preserve">Расходы на текущий ремонт объектов водопроводного хозяйства </t>
  </si>
  <si>
    <t>951 0502 0112702 244 225</t>
  </si>
  <si>
    <t>951 0502 0117366 000 000</t>
  </si>
  <si>
    <t>951 0502 0117366 810 241</t>
  </si>
  <si>
    <t xml:space="preserve">Расходы на возмещение предприятиям жилищно-коммунального хозяйства части платы граждан за коммунальные услуги в рамках подпрограммы «Развитие и содержание коммунального хозяйства» муниципальной программы Солонцовского сельского поселения «Обеспечение качественными жилищно-коммунальными услугами населения Солонцовского сельского поселения» </t>
  </si>
  <si>
    <t>951 0503 0122707 000 000</t>
  </si>
  <si>
    <t>951 0503 0122707 244 222</t>
  </si>
  <si>
    <t xml:space="preserve">Прочие расходы по благоустройству в рамках подпрограммы «Благоустройство территории Солонцовского сельского поселения» муниципальной программы Солонцовского сельского поселения «Обеспечение качественными жилищно-коммунальными услугами населения Солонцовского сельского поселения» </t>
  </si>
  <si>
    <t>951 0503 0122707 244 225</t>
  </si>
  <si>
    <t>951 0503 0122704 000 000</t>
  </si>
  <si>
    <t>951 0503 0122704 244 223</t>
  </si>
  <si>
    <t xml:space="preserve">Расходы на содержание уличного освещения в рамках подпрограммы «Благоустройство территории Солонцовского сельского поселения» муниципальной программы Солонцовского сельского поселения «Обеспечение качественными жилищно-коммунальными услугами населения Солонцовского сельского поселения» </t>
  </si>
  <si>
    <t>951 0801 0410059 000 000</t>
  </si>
  <si>
    <t>951 0801 0410059 611 241</t>
  </si>
  <si>
    <t>Расходы на обеспечение деятельности (оказание услуг) муниципальных учреждений Солонцовского сельского поселения в рамках подпрограммы «Развитие культуры и туризма» муниципальной программы «Развитие культуры и туризма»</t>
  </si>
  <si>
    <t xml:space="preserve">Расходы на повышение заработной платы труда отдельных категорий работников культуры в рамках подпрограммы «Развитие культуры и туризма» муниципальной программы Солонцовского сельского поселения «Развитие культуры и туризма» </t>
  </si>
  <si>
    <t>ЖИЛИЩНО-КОММУНАЛЬНОЕ ХОЗЯЙСТВО</t>
  </si>
  <si>
    <t>951 0409 0512730 244 225</t>
  </si>
  <si>
    <t>951 0409 0522722 244 226</t>
  </si>
  <si>
    <t>951 0502 0112703 244 226</t>
  </si>
  <si>
    <t>951 0502 0112731 810 241</t>
  </si>
  <si>
    <t>951 0502 0112731 000 000</t>
  </si>
  <si>
    <t>Софинансирование расходов на возмещение предприятиям жилищно-коммунального хозяйства части платы граждан за коммунальные услуги в рамках подпрограммы "Развитие и содержание коммунального хозяйства" муниципальной программы Солонцовского сельского поселения"Обеспечение качественными жилищно-коммунальными услугами населения Солонцовского сельского поселения"</t>
  </si>
  <si>
    <t>951 0502 0112703 000 000</t>
  </si>
  <si>
    <t>Расходы на коммунальное хозяйство в рамках подпрограммы "Создание условий для обеспечения качественными коммунальными услугами населения Солонцовского сельского поселения"</t>
  </si>
  <si>
    <t>951 0503 0122704 244 226</t>
  </si>
  <si>
    <t>951 0503 0122704 244 340</t>
  </si>
  <si>
    <t>000 114 06020 00 0000 430</t>
  </si>
  <si>
    <t>000 114 06025 10 0000 430</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</si>
  <si>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 </t>
  </si>
  <si>
    <t>951 0502 9997107 000 000</t>
  </si>
  <si>
    <t>951 0502 9997107 810 240</t>
  </si>
  <si>
    <t>951 0502 9997107 810 241</t>
  </si>
  <si>
    <t>Расходы на погашение кредиторской задолженности в рамках непрограммных расходов Администрации Солонцовского сельского поселения</t>
  </si>
  <si>
    <t>951 0503 0122707 244 226</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</si>
  <si>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</si>
  <si>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Дотации бюджетам поселений на выравнивание бюджетной обеспеченности</t>
  </si>
  <si>
    <t xml:space="preserve"> Доходы    от    продажи    земельных    участков, находящихся в государственной и муниципальной собственности</t>
  </si>
  <si>
    <t xml:space="preserve"> Доходы     от    продажи    земельных    участков,находящихся в собственности поселений</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</si>
  <si>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</si>
  <si>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</si>
  <si>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</si>
  <si>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</si>
  <si>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</si>
  <si>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2 475,00</t>
  </si>
  <si>
    <t>951 0801 0417385 611 241</t>
  </si>
  <si>
    <t>951 0801 0417385 000 000</t>
  </si>
  <si>
    <t>01.01.2015 г.</t>
  </si>
  <si>
    <t>Мероприятия по обеспечению пожарной безопасности в рамках подпрограммы "Пожарная безопасность" муниципальной программы "Зищита населения и территории от чрезвычайных ситуаций, обеспечение пожарной безопасности и безопасности людей на водных объектах"</t>
  </si>
  <si>
    <t>951 0503 0122704 244 225</t>
  </si>
  <si>
    <t>951 0801 0412732 000 000</t>
  </si>
  <si>
    <t>951 0801 0412732 611 241</t>
  </si>
  <si>
    <t>Софинансирование расходов на повышение заработной платы работникам муниципальных учреждений культуры в рамках подпрограммы "Развитие культуры и туризма" муниципальной программы Солонцовского сельского поселения "Развитие культуры и туризма"</t>
  </si>
  <si>
    <t>951 0309 0312712 000 000</t>
  </si>
  <si>
    <t>951 0309 0312712 244 226</t>
  </si>
  <si>
    <t>951 0409 0512730 000 000</t>
  </si>
  <si>
    <t>Софинансирование расходов на капитальный ремонт и содержание автомобильных дорог общего пользования в рамках подпрограммы "Развитие сети внутрипоселковых автомобильных дорог Солонцовского сельского поселения " муниципальной программы Солонцовского сельского поселения "Развитие транспортной системы"</t>
  </si>
  <si>
    <r>
      <t>"</t>
    </r>
    <r>
      <rPr>
        <u val="single"/>
        <sz val="10"/>
        <rFont val="Arial Cyr"/>
        <family val="0"/>
      </rPr>
      <t>01</t>
    </r>
    <r>
      <rPr>
        <sz val="10"/>
        <rFont val="Arial Cyr"/>
        <family val="2"/>
      </rPr>
      <t xml:space="preserve">"  </t>
    </r>
    <r>
      <rPr>
        <u val="single"/>
        <sz val="10"/>
        <rFont val="Arial Cyr"/>
        <family val="0"/>
      </rPr>
      <t>марта</t>
    </r>
    <r>
      <rPr>
        <sz val="10"/>
        <rFont val="Arial Cyr"/>
        <family val="2"/>
      </rPr>
      <t xml:space="preserve">  20</t>
    </r>
    <r>
      <rPr>
        <u val="single"/>
        <sz val="10"/>
        <rFont val="Arial Cyr"/>
        <family val="0"/>
      </rPr>
      <t>15 г.</t>
    </r>
  </si>
  <si>
    <r>
      <t>на 1 марта 20</t>
    </r>
    <r>
      <rPr>
        <u val="single"/>
        <sz val="10"/>
        <rFont val="Arial Cyr"/>
        <family val="0"/>
      </rPr>
      <t>15</t>
    </r>
    <r>
      <rPr>
        <sz val="10"/>
        <rFont val="Arial Cyr"/>
        <family val="2"/>
      </rPr>
      <t xml:space="preserve"> г</t>
    </r>
  </si>
</sst>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FC19]d\ mmmm\ yyyy\ &quot;г.&quot;"/>
    <numFmt numFmtId="170" formatCode="0000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s>
  <fonts count="45">
    <font>
      <sz val="10"/>
      <name val="Arial Cyr"/>
      <family val="0"/>
    </font>
    <font>
      <sz val="10"/>
      <color indexed="8"/>
      <name val="Arial Cyr"/>
      <family val="0"/>
    </font>
    <font>
      <sz val="10"/>
      <color indexed="8"/>
      <name val="MS Sans Serif"/>
      <family val="2"/>
    </font>
    <font>
      <b/>
      <sz val="11"/>
      <name val="Arial Cyr"/>
      <family val="2"/>
    </font>
    <font>
      <sz val="8"/>
      <name val="Arial Cyr"/>
      <family val="2"/>
    </font>
    <font>
      <u val="single"/>
      <sz val="10"/>
      <name val="Arial Cyr"/>
      <family val="0"/>
    </font>
    <font>
      <sz val="10"/>
      <name val="Arial"/>
      <family val="2"/>
    </font>
    <font>
      <sz val="10"/>
      <color indexed="10"/>
      <name val="Arial Cyr"/>
      <family val="0"/>
    </font>
    <font>
      <u val="single"/>
      <sz val="10"/>
      <color indexed="12"/>
      <name val="Arial Cyr"/>
      <family val="0"/>
    </font>
    <font>
      <u val="single"/>
      <sz val="10"/>
      <color indexed="36"/>
      <name val="Arial Cyr"/>
      <family val="0"/>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style="medium"/>
      <right style="thin"/>
      <top style="thin"/>
      <bottom style="thin"/>
    </border>
    <border>
      <left style="thin"/>
      <right>
        <color indexed="63"/>
      </right>
      <top>
        <color indexed="63"/>
      </top>
      <bottom style="thin"/>
    </border>
    <border>
      <left style="medium"/>
      <right style="thin"/>
      <top>
        <color indexed="63"/>
      </top>
      <bottom style="medium"/>
    </border>
    <border>
      <left style="thin"/>
      <right style="thin"/>
      <top>
        <color indexed="63"/>
      </top>
      <bottom style="medium"/>
    </border>
    <border>
      <left style="hair"/>
      <right>
        <color indexed="63"/>
      </right>
      <top style="hair"/>
      <bottom style="hair"/>
    </border>
    <border>
      <left style="thin"/>
      <right>
        <color indexed="63"/>
      </right>
      <top style="hair"/>
      <bottom style="hair"/>
    </border>
    <border>
      <left style="thin"/>
      <right>
        <color indexed="63"/>
      </right>
      <top>
        <color indexed="63"/>
      </top>
      <bottom>
        <color indexed="63"/>
      </bottom>
    </border>
    <border>
      <left style="thin"/>
      <right style="medium"/>
      <top style="thin"/>
      <bottom style="thin"/>
    </border>
    <border>
      <left style="thin"/>
      <right style="medium"/>
      <top>
        <color indexed="63"/>
      </top>
      <bottom style="medium"/>
    </border>
    <border>
      <left style="thin"/>
      <right>
        <color indexed="63"/>
      </right>
      <top>
        <color indexed="63"/>
      </top>
      <bottom style="hair"/>
    </border>
    <border>
      <left style="thin"/>
      <right style="thin"/>
      <top>
        <color indexed="63"/>
      </top>
      <bottom style="thin"/>
    </border>
    <border>
      <left style="thin"/>
      <right style="thin"/>
      <top>
        <color indexed="63"/>
      </top>
      <bottom style="hair"/>
    </border>
    <border>
      <left style="thin"/>
      <right style="thin"/>
      <top>
        <color indexed="63"/>
      </top>
      <bottom>
        <color indexed="63"/>
      </bottom>
    </border>
    <border>
      <left style="thin"/>
      <right style="thin"/>
      <top style="hair"/>
      <bottom style="thin"/>
    </border>
    <border>
      <left>
        <color indexed="63"/>
      </left>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 fillId="0" borderId="0">
      <alignment/>
      <protection/>
    </xf>
    <xf numFmtId="0" fontId="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98">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49" fontId="4" fillId="0" borderId="12" xfId="0" applyNumberFormat="1" applyFont="1" applyBorder="1" applyAlignment="1">
      <alignment horizontal="centerContinuous"/>
    </xf>
    <xf numFmtId="0" fontId="0" fillId="0" borderId="0" xfId="0" applyAlignment="1">
      <alignment horizontal="left"/>
    </xf>
    <xf numFmtId="49" fontId="4" fillId="0" borderId="13" xfId="0" applyNumberFormat="1" applyFont="1" applyBorder="1" applyAlignment="1">
      <alignment horizontal="center"/>
    </xf>
    <xf numFmtId="49" fontId="4" fillId="0" borderId="0" xfId="0" applyNumberFormat="1" applyFont="1" applyAlignment="1">
      <alignment/>
    </xf>
    <xf numFmtId="49" fontId="4" fillId="0" borderId="14"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Continuous"/>
    </xf>
    <xf numFmtId="49" fontId="4" fillId="0" borderId="0" xfId="0" applyNumberFormat="1" applyFont="1" applyBorder="1" applyAlignment="1">
      <alignment horizontal="centerContinuous"/>
    </xf>
    <xf numFmtId="0" fontId="3" fillId="0" borderId="0" xfId="0" applyFont="1" applyBorder="1" applyAlignment="1">
      <alignment/>
    </xf>
    <xf numFmtId="0" fontId="0" fillId="0" borderId="0" xfId="0" applyBorder="1" applyAlignment="1">
      <alignment/>
    </xf>
    <xf numFmtId="0" fontId="1" fillId="0" borderId="17" xfId="0" applyFont="1" applyFill="1" applyBorder="1" applyAlignment="1">
      <alignment horizontal="center" vertical="top" wrapText="1"/>
    </xf>
    <xf numFmtId="0" fontId="1" fillId="0" borderId="18" xfId="0" applyFont="1" applyFill="1" applyBorder="1" applyAlignment="1">
      <alignment horizontal="left" vertical="top" wrapText="1"/>
    </xf>
    <xf numFmtId="0" fontId="0" fillId="0" borderId="0" xfId="0" applyFill="1" applyAlignment="1">
      <alignment vertical="top" wrapText="1"/>
    </xf>
    <xf numFmtId="0" fontId="1" fillId="0" borderId="17" xfId="0" applyFont="1"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0" fontId="3" fillId="0" borderId="0" xfId="0" applyFont="1" applyBorder="1" applyAlignment="1">
      <alignment horizontal="center"/>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4" fontId="1" fillId="0" borderId="0" xfId="0" applyNumberFormat="1" applyFont="1" applyFill="1" applyBorder="1" applyAlignment="1">
      <alignment horizontal="right" vertical="top" wrapText="1"/>
    </xf>
    <xf numFmtId="0" fontId="0" fillId="0" borderId="0" xfId="0" applyFont="1" applyBorder="1" applyAlignment="1">
      <alignment horizontal="left"/>
    </xf>
    <xf numFmtId="49" fontId="0" fillId="0" borderId="0" xfId="0" applyNumberFormat="1" applyFont="1" applyBorder="1" applyAlignment="1">
      <alignment horizontal="center" wrapText="1"/>
    </xf>
    <xf numFmtId="49" fontId="0" fillId="0" borderId="0" xfId="0" applyNumberFormat="1" applyFont="1" applyBorder="1" applyAlignment="1">
      <alignment horizontal="center"/>
    </xf>
    <xf numFmtId="49" fontId="4" fillId="0" borderId="0" xfId="0" applyNumberFormat="1" applyFont="1" applyBorder="1" applyAlignment="1">
      <alignment horizontal="center"/>
    </xf>
    <xf numFmtId="0" fontId="0" fillId="0" borderId="0" xfId="0" applyFont="1" applyAlignment="1">
      <alignment horizontal="left"/>
    </xf>
    <xf numFmtId="0" fontId="2" fillId="0" borderId="0" xfId="0" applyFont="1" applyAlignment="1">
      <alignment horizontal="left"/>
    </xf>
    <xf numFmtId="0" fontId="1" fillId="0" borderId="19" xfId="53" applyFont="1" applyFill="1" applyBorder="1" applyAlignment="1">
      <alignment horizontal="left" vertical="top" wrapText="1"/>
      <protection/>
    </xf>
    <xf numFmtId="0" fontId="1" fillId="0" borderId="17" xfId="53" applyFont="1" applyFill="1" applyBorder="1" applyAlignment="1">
      <alignment horizontal="center" vertical="top" wrapText="1"/>
      <protection/>
    </xf>
    <xf numFmtId="0" fontId="1" fillId="0" borderId="17" xfId="0" applyNumberFormat="1" applyFont="1" applyFill="1" applyBorder="1" applyAlignment="1">
      <alignment horizontal="left" wrapText="1"/>
    </xf>
    <xf numFmtId="49" fontId="1" fillId="0" borderId="17" xfId="53" applyNumberFormat="1" applyFont="1" applyFill="1" applyBorder="1" applyAlignment="1">
      <alignment horizontal="center" vertical="top" wrapText="1"/>
      <protection/>
    </xf>
    <xf numFmtId="1" fontId="0" fillId="33" borderId="20" xfId="0" applyNumberFormat="1" applyFont="1" applyFill="1" applyBorder="1" applyAlignment="1">
      <alignment horizontal="center"/>
    </xf>
    <xf numFmtId="49" fontId="0" fillId="33" borderId="17" xfId="0" applyNumberFormat="1" applyFont="1" applyFill="1" applyBorder="1" applyAlignment="1">
      <alignment horizontal="center"/>
    </xf>
    <xf numFmtId="49" fontId="4" fillId="0" borderId="13" xfId="0" applyNumberFormat="1" applyFont="1" applyBorder="1" applyAlignment="1">
      <alignment horizontal="centerContinuous"/>
    </xf>
    <xf numFmtId="0" fontId="0" fillId="0" borderId="17" xfId="0" applyNumberFormat="1" applyFont="1" applyBorder="1" applyAlignment="1">
      <alignment horizontal="left" vertical="center" wrapText="1"/>
    </xf>
    <xf numFmtId="49" fontId="0" fillId="0" borderId="17" xfId="0" applyNumberFormat="1" applyFont="1" applyBorder="1" applyAlignment="1">
      <alignment horizontal="center"/>
    </xf>
    <xf numFmtId="0" fontId="6" fillId="0" borderId="17" xfId="0" applyNumberFormat="1" applyFont="1" applyBorder="1" applyAlignment="1">
      <alignment horizontal="left" vertical="center" wrapText="1"/>
    </xf>
    <xf numFmtId="4" fontId="0" fillId="0" borderId="17" xfId="0" applyNumberFormat="1" applyFont="1" applyBorder="1" applyAlignment="1">
      <alignment horizontal="right"/>
    </xf>
    <xf numFmtId="4" fontId="1" fillId="0" borderId="17" xfId="53" applyNumberFormat="1" applyFont="1" applyFill="1" applyBorder="1" applyAlignment="1">
      <alignment horizontal="right" vertical="top" wrapText="1"/>
      <protection/>
    </xf>
    <xf numFmtId="4" fontId="0" fillId="0" borderId="17" xfId="0" applyNumberFormat="1" applyFont="1" applyBorder="1" applyAlignment="1">
      <alignment horizontal="right"/>
    </xf>
    <xf numFmtId="4" fontId="1" fillId="0" borderId="17" xfId="53" applyNumberFormat="1" applyFont="1" applyFill="1" applyBorder="1" applyAlignment="1">
      <alignment horizontal="right" wrapText="1"/>
      <protection/>
    </xf>
    <xf numFmtId="0" fontId="0" fillId="0" borderId="0" xfId="0" applyFont="1" applyAlignment="1">
      <alignment horizontal="center"/>
    </xf>
    <xf numFmtId="0" fontId="2" fillId="0" borderId="0" xfId="0" applyFont="1" applyAlignment="1">
      <alignment horizontal="center"/>
    </xf>
    <xf numFmtId="0" fontId="2" fillId="0" borderId="0" xfId="0" applyFont="1" applyBorder="1" applyAlignment="1">
      <alignment horizontal="center"/>
    </xf>
    <xf numFmtId="0" fontId="0" fillId="0" borderId="0" xfId="0" applyFont="1" applyAlignment="1">
      <alignment horizontal="left"/>
    </xf>
    <xf numFmtId="0" fontId="0" fillId="0" borderId="0" xfId="0" applyFont="1" applyAlignment="1">
      <alignment horizontal="centerContinuous"/>
    </xf>
    <xf numFmtId="0" fontId="0" fillId="0" borderId="0" xfId="0" applyFont="1" applyAlignment="1">
      <alignment horizontal="right"/>
    </xf>
    <xf numFmtId="49" fontId="0" fillId="0" borderId="0" xfId="0" applyNumberFormat="1" applyFont="1" applyAlignment="1">
      <alignment/>
    </xf>
    <xf numFmtId="49" fontId="0" fillId="0" borderId="0" xfId="0" applyNumberFormat="1" applyFont="1" applyAlignment="1">
      <alignment horizontal="right"/>
    </xf>
    <xf numFmtId="0" fontId="0" fillId="0" borderId="0" xfId="0" applyFont="1" applyAlignment="1">
      <alignment/>
    </xf>
    <xf numFmtId="0" fontId="0" fillId="0" borderId="0" xfId="0" applyFont="1" applyAlignment="1">
      <alignment/>
    </xf>
    <xf numFmtId="0" fontId="0" fillId="0" borderId="17" xfId="0" applyFont="1" applyBorder="1" applyAlignment="1">
      <alignment horizontal="left" vertical="center" wrapText="1"/>
    </xf>
    <xf numFmtId="0" fontId="0" fillId="0" borderId="21" xfId="0" applyFont="1" applyBorder="1" applyAlignment="1">
      <alignment horizontal="left" vertical="center" wrapText="1"/>
    </xf>
    <xf numFmtId="49" fontId="0" fillId="0" borderId="22" xfId="0" applyNumberFormat="1" applyFont="1" applyBorder="1" applyAlignment="1">
      <alignment horizontal="center"/>
    </xf>
    <xf numFmtId="49" fontId="0" fillId="0" borderId="23" xfId="0" applyNumberFormat="1" applyFont="1" applyBorder="1" applyAlignment="1">
      <alignment horizontal="center"/>
    </xf>
    <xf numFmtId="4" fontId="0" fillId="0" borderId="23" xfId="0" applyNumberFormat="1" applyFont="1" applyBorder="1" applyAlignment="1">
      <alignment horizontal="right"/>
    </xf>
    <xf numFmtId="4" fontId="1" fillId="0" borderId="17" xfId="0" applyNumberFormat="1" applyFont="1" applyFill="1" applyBorder="1" applyAlignment="1">
      <alignment horizontal="right" vertical="top" wrapText="1"/>
    </xf>
    <xf numFmtId="0" fontId="0" fillId="33" borderId="24" xfId="0" applyNumberFormat="1" applyFont="1" applyFill="1" applyBorder="1" applyAlignment="1">
      <alignment horizontal="left" wrapText="1"/>
    </xf>
    <xf numFmtId="1" fontId="0" fillId="33" borderId="20" xfId="0" applyNumberFormat="1" applyFont="1" applyFill="1" applyBorder="1" applyAlignment="1">
      <alignment horizontal="center"/>
    </xf>
    <xf numFmtId="49" fontId="0" fillId="33" borderId="17" xfId="0" applyNumberFormat="1" applyFont="1" applyFill="1" applyBorder="1" applyAlignment="1">
      <alignment horizontal="center"/>
    </xf>
    <xf numFmtId="4" fontId="1" fillId="0" borderId="17" xfId="0" applyNumberFormat="1" applyFont="1" applyFill="1" applyBorder="1" applyAlignment="1">
      <alignment horizontal="right" wrapText="1"/>
    </xf>
    <xf numFmtId="4" fontId="1" fillId="0" borderId="17" xfId="0" applyNumberFormat="1" applyFont="1" applyFill="1" applyBorder="1" applyAlignment="1">
      <alignment horizontal="center" vertical="center" wrapText="1"/>
    </xf>
    <xf numFmtId="4" fontId="0" fillId="0" borderId="17" xfId="0" applyNumberFormat="1" applyFont="1" applyBorder="1" applyAlignment="1">
      <alignment horizontal="center"/>
    </xf>
    <xf numFmtId="4" fontId="1" fillId="0" borderId="17" xfId="0" applyNumberFormat="1" applyFont="1" applyFill="1" applyBorder="1" applyAlignment="1">
      <alignment horizontal="center" wrapText="1"/>
    </xf>
    <xf numFmtId="4" fontId="0" fillId="33" borderId="17" xfId="0" applyNumberFormat="1" applyFont="1" applyFill="1" applyBorder="1" applyAlignment="1">
      <alignment horizontal="center"/>
    </xf>
    <xf numFmtId="0" fontId="7" fillId="0" borderId="0" xfId="0" applyFont="1" applyAlignment="1">
      <alignment/>
    </xf>
    <xf numFmtId="49" fontId="0" fillId="0" borderId="0" xfId="0" applyNumberFormat="1" applyAlignment="1">
      <alignment horizontal="right" wrapText="1"/>
    </xf>
    <xf numFmtId="0" fontId="0" fillId="33" borderId="25" xfId="0" applyNumberFormat="1" applyFont="1" applyFill="1" applyBorder="1" applyAlignment="1">
      <alignment horizontal="left" wrapText="1"/>
    </xf>
    <xf numFmtId="0" fontId="10" fillId="0" borderId="26" xfId="0" applyFont="1" applyBorder="1" applyAlignment="1">
      <alignment wrapText="1"/>
    </xf>
    <xf numFmtId="0" fontId="10" fillId="0" borderId="27" xfId="0" applyFont="1" applyBorder="1" applyAlignment="1">
      <alignment vertical="top"/>
    </xf>
    <xf numFmtId="0" fontId="10" fillId="0" borderId="28" xfId="0" applyFont="1" applyBorder="1" applyAlignment="1">
      <alignment vertical="top"/>
    </xf>
    <xf numFmtId="0" fontId="10" fillId="0" borderId="28" xfId="0" applyFont="1" applyBorder="1" applyAlignment="1">
      <alignment vertical="top" wrapText="1"/>
    </xf>
    <xf numFmtId="0" fontId="6" fillId="0" borderId="17" xfId="0" applyNumberFormat="1" applyFont="1" applyFill="1" applyBorder="1" applyAlignment="1">
      <alignment horizontal="left" vertical="center" wrapText="1"/>
    </xf>
    <xf numFmtId="0" fontId="0" fillId="33" borderId="29" xfId="0" applyNumberFormat="1" applyFont="1" applyFill="1" applyBorder="1" applyAlignment="1">
      <alignment horizontal="left" wrapText="1"/>
    </xf>
    <xf numFmtId="0" fontId="10" fillId="0" borderId="30" xfId="0" applyFont="1" applyBorder="1" applyAlignment="1">
      <alignment wrapText="1"/>
    </xf>
    <xf numFmtId="0" fontId="0" fillId="33" borderId="27" xfId="0" applyNumberFormat="1" applyFont="1" applyFill="1" applyBorder="1" applyAlignment="1">
      <alignment horizontal="left" wrapText="1"/>
    </xf>
    <xf numFmtId="0" fontId="10" fillId="0" borderId="17" xfId="0" applyFont="1" applyBorder="1" applyAlignment="1">
      <alignment wrapText="1"/>
    </xf>
    <xf numFmtId="0" fontId="0" fillId="33" borderId="31" xfId="0" applyNumberFormat="1" applyFont="1" applyFill="1" applyBorder="1" applyAlignment="1">
      <alignment horizontal="left" wrapText="1"/>
    </xf>
    <xf numFmtId="0" fontId="0" fillId="33" borderId="17" xfId="0" applyNumberFormat="1" applyFont="1" applyFill="1" applyBorder="1" applyAlignment="1">
      <alignment horizontal="left" wrapText="1"/>
    </xf>
    <xf numFmtId="0" fontId="0" fillId="33" borderId="32" xfId="0" applyNumberFormat="1" applyFont="1" applyFill="1" applyBorder="1" applyAlignment="1">
      <alignment horizontal="left" wrapText="1"/>
    </xf>
    <xf numFmtId="0" fontId="0" fillId="33" borderId="33" xfId="0" applyNumberFormat="1" applyFont="1" applyFill="1" applyBorder="1" applyAlignment="1">
      <alignment horizontal="left" wrapText="1"/>
    </xf>
    <xf numFmtId="0" fontId="0" fillId="33" borderId="30" xfId="0" applyNumberFormat="1" applyFont="1" applyFill="1" applyBorder="1" applyAlignment="1">
      <alignment horizontal="left" wrapText="1"/>
    </xf>
    <xf numFmtId="0" fontId="3" fillId="0" borderId="0" xfId="0" applyFont="1" applyAlignment="1">
      <alignment horizontal="center"/>
    </xf>
    <xf numFmtId="0" fontId="0" fillId="0" borderId="0" xfId="0" applyAlignment="1">
      <alignment horizontal="center"/>
    </xf>
    <xf numFmtId="0" fontId="0" fillId="0" borderId="0" xfId="0" applyFont="1" applyAlignment="1">
      <alignment horizontal="center"/>
    </xf>
    <xf numFmtId="0" fontId="2" fillId="0" borderId="0" xfId="0" applyFont="1" applyAlignment="1">
      <alignment horizontal="center"/>
    </xf>
    <xf numFmtId="0" fontId="2" fillId="0" borderId="34" xfId="0" applyFont="1" applyBorder="1" applyAlignment="1">
      <alignment horizontal="center"/>
    </xf>
    <xf numFmtId="2" fontId="1" fillId="0" borderId="17" xfId="0" applyNumberFormat="1" applyFont="1" applyFill="1" applyBorder="1" applyAlignment="1">
      <alignment horizontal="right" wrapText="1"/>
    </xf>
    <xf numFmtId="0" fontId="1" fillId="0" borderId="17" xfId="0" applyFont="1" applyFill="1" applyBorder="1" applyAlignment="1">
      <alignment horizontal="righ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71"/>
  <sheetViews>
    <sheetView tabSelected="1" zoomScalePageLayoutView="0" workbookViewId="0" topLeftCell="A1">
      <selection activeCell="A18" sqref="A18"/>
    </sheetView>
  </sheetViews>
  <sheetFormatPr defaultColWidth="9.00390625" defaultRowHeight="12.75"/>
  <cols>
    <col min="1" max="1" width="62.625" style="1" customWidth="1"/>
    <col min="2" max="2" width="7.125" style="2" customWidth="1"/>
    <col min="3" max="3" width="27.875" style="1" customWidth="1"/>
    <col min="4" max="4" width="24.375" style="1" customWidth="1"/>
    <col min="5" max="5" width="26.875" style="1" customWidth="1"/>
    <col min="6" max="6" width="21.00390625" style="1" customWidth="1"/>
    <col min="7" max="7" width="57.125" style="1" hidden="1" customWidth="1"/>
  </cols>
  <sheetData>
    <row r="1" spans="1:6" ht="15">
      <c r="A1" s="91" t="s">
        <v>3</v>
      </c>
      <c r="B1" s="92"/>
      <c r="C1" s="92"/>
      <c r="D1" s="92"/>
      <c r="E1" s="92"/>
      <c r="F1"/>
    </row>
    <row r="2" spans="1:6" ht="15.75" thickBot="1">
      <c r="A2" s="4"/>
      <c r="B2" s="5"/>
      <c r="C2" s="5"/>
      <c r="D2" s="5"/>
      <c r="E2" s="6"/>
      <c r="F2" s="7" t="s">
        <v>4</v>
      </c>
    </row>
    <row r="3" spans="1:6" ht="12.75">
      <c r="A3" s="93" t="s">
        <v>408</v>
      </c>
      <c r="B3" s="94"/>
      <c r="C3" s="94"/>
      <c r="D3" s="94"/>
      <c r="E3" s="95"/>
      <c r="F3" s="8"/>
    </row>
    <row r="4" spans="1:6" ht="12.75">
      <c r="A4" s="50"/>
      <c r="B4" s="51"/>
      <c r="C4" s="51"/>
      <c r="D4" s="51"/>
      <c r="E4" s="52" t="s">
        <v>223</v>
      </c>
      <c r="F4" s="42" t="s">
        <v>5</v>
      </c>
    </row>
    <row r="5" spans="1:6" ht="12.75">
      <c r="A5" s="53"/>
      <c r="B5" s="54"/>
      <c r="C5" s="54"/>
      <c r="D5" s="54"/>
      <c r="E5" s="55" t="s">
        <v>6</v>
      </c>
      <c r="F5" s="10" t="s">
        <v>397</v>
      </c>
    </row>
    <row r="6" spans="1:6" ht="12.75">
      <c r="A6" s="53" t="s">
        <v>98</v>
      </c>
      <c r="B6" s="34"/>
      <c r="C6" s="34"/>
      <c r="D6" s="56" t="s">
        <v>224</v>
      </c>
      <c r="E6" s="55" t="s">
        <v>7</v>
      </c>
      <c r="F6" s="12" t="s">
        <v>210</v>
      </c>
    </row>
    <row r="7" spans="1:6" ht="12.75">
      <c r="A7" s="34" t="s">
        <v>226</v>
      </c>
      <c r="B7" s="34"/>
      <c r="C7" s="34"/>
      <c r="D7" s="56"/>
      <c r="E7" s="57" t="s">
        <v>254</v>
      </c>
      <c r="F7" s="13" t="s">
        <v>255</v>
      </c>
    </row>
    <row r="8" spans="1:6" ht="12.75">
      <c r="A8" s="34" t="s">
        <v>227</v>
      </c>
      <c r="B8" s="34"/>
      <c r="C8" s="34"/>
      <c r="D8" s="56"/>
      <c r="E8" s="55" t="s">
        <v>211</v>
      </c>
      <c r="F8" s="10" t="s">
        <v>212</v>
      </c>
    </row>
    <row r="9" spans="1:6" ht="13.5" thickBot="1">
      <c r="A9" s="58" t="s">
        <v>78</v>
      </c>
      <c r="B9" s="34"/>
      <c r="C9" s="34"/>
      <c r="D9" s="56"/>
      <c r="E9" s="55" t="s">
        <v>8</v>
      </c>
      <c r="F9" s="14" t="s">
        <v>9</v>
      </c>
    </row>
    <row r="10" spans="1:6" ht="12.75">
      <c r="A10" s="34" t="s">
        <v>10</v>
      </c>
      <c r="B10" s="34"/>
      <c r="C10" s="34"/>
      <c r="D10" s="56"/>
      <c r="E10" s="59"/>
      <c r="F10" s="15"/>
    </row>
    <row r="11" spans="1:6" ht="15">
      <c r="A11" s="9"/>
      <c r="B11" s="16"/>
      <c r="C11" s="16" t="s">
        <v>11</v>
      </c>
      <c r="D11" s="11"/>
      <c r="E11" s="11"/>
      <c r="F11" s="17"/>
    </row>
    <row r="12" spans="1:7" s="20" customFormat="1" ht="25.5">
      <c r="A12" s="18" t="s">
        <v>12</v>
      </c>
      <c r="B12" s="18" t="s">
        <v>13</v>
      </c>
      <c r="C12" s="18" t="s">
        <v>102</v>
      </c>
      <c r="D12" s="18" t="s">
        <v>14</v>
      </c>
      <c r="E12" s="18" t="s">
        <v>15</v>
      </c>
      <c r="F12" s="18" t="s">
        <v>16</v>
      </c>
      <c r="G12" s="19" t="s">
        <v>28</v>
      </c>
    </row>
    <row r="13" spans="1:7" ht="12.75">
      <c r="A13" s="43" t="s">
        <v>109</v>
      </c>
      <c r="B13" s="37" t="s">
        <v>1</v>
      </c>
      <c r="C13" s="44" t="s">
        <v>99</v>
      </c>
      <c r="D13" s="46">
        <f>SUM(D15,,D59)</f>
        <v>7240800</v>
      </c>
      <c r="E13" s="46">
        <f>SUM(E15,E59)</f>
        <v>7211645.1899999995</v>
      </c>
      <c r="F13" s="46">
        <f>SUM(D13-E13)</f>
        <v>29154.81000000052</v>
      </c>
      <c r="G13" s="36" t="s">
        <v>2</v>
      </c>
    </row>
    <row r="14" spans="1:7" ht="21.75" customHeight="1">
      <c r="A14" s="43" t="s">
        <v>108</v>
      </c>
      <c r="B14" s="37"/>
      <c r="C14" s="44"/>
      <c r="D14" s="46"/>
      <c r="E14" s="46"/>
      <c r="F14" s="47"/>
      <c r="G14" s="36"/>
    </row>
    <row r="15" spans="1:7" ht="21.75" customHeight="1">
      <c r="A15" s="43" t="s">
        <v>104</v>
      </c>
      <c r="B15" s="37" t="s">
        <v>1</v>
      </c>
      <c r="C15" s="44" t="s">
        <v>79</v>
      </c>
      <c r="D15" s="48">
        <f>SUM(D16,D21,D27,D33,D41,D44,D50,D56)</f>
        <v>3064800</v>
      </c>
      <c r="E15" s="48">
        <f>SUM(E16,E21,E27,E33,E41,E44,E50,E56)</f>
        <v>3069453.19</v>
      </c>
      <c r="F15" s="49">
        <f aca="true" t="shared" si="0" ref="F15:F70">D15-E15</f>
        <v>-4653.189999999944</v>
      </c>
      <c r="G15" s="36" t="s">
        <v>29</v>
      </c>
    </row>
    <row r="16" spans="1:7" ht="17.25" customHeight="1">
      <c r="A16" s="43" t="s">
        <v>30</v>
      </c>
      <c r="B16" s="37" t="s">
        <v>1</v>
      </c>
      <c r="C16" s="44" t="s">
        <v>112</v>
      </c>
      <c r="D16" s="48">
        <f>SUM(D17)</f>
        <v>134600</v>
      </c>
      <c r="E16" s="48">
        <f>SUM(E17)</f>
        <v>134656.63</v>
      </c>
      <c r="F16" s="49">
        <f t="shared" si="0"/>
        <v>-56.63000000000466</v>
      </c>
      <c r="G16" s="36" t="s">
        <v>31</v>
      </c>
    </row>
    <row r="17" spans="1:7" ht="16.5" customHeight="1">
      <c r="A17" s="43" t="s">
        <v>32</v>
      </c>
      <c r="B17" s="37" t="s">
        <v>1</v>
      </c>
      <c r="C17" s="44" t="s">
        <v>113</v>
      </c>
      <c r="D17" s="48">
        <f>SUM(D18)</f>
        <v>134600</v>
      </c>
      <c r="E17" s="48">
        <f>SUM(E18+E20)</f>
        <v>134656.63</v>
      </c>
      <c r="F17" s="49">
        <f t="shared" si="0"/>
        <v>-56.63000000000466</v>
      </c>
      <c r="G17" s="36" t="s">
        <v>33</v>
      </c>
    </row>
    <row r="18" spans="1:11" ht="65.25" customHeight="1">
      <c r="A18" s="87" t="s">
        <v>237</v>
      </c>
      <c r="B18" s="37" t="s">
        <v>1</v>
      </c>
      <c r="C18" s="44" t="s">
        <v>160</v>
      </c>
      <c r="D18" s="48">
        <v>134600</v>
      </c>
      <c r="E18" s="48">
        <v>134601.92</v>
      </c>
      <c r="F18" s="49">
        <f t="shared" si="0"/>
        <v>-1.9200000000128057</v>
      </c>
      <c r="G18" s="36"/>
      <c r="K18" s="74"/>
    </row>
    <row r="19" spans="1:7" ht="40.5" customHeight="1" hidden="1">
      <c r="A19" s="86" t="s">
        <v>222</v>
      </c>
      <c r="B19" s="37" t="s">
        <v>234</v>
      </c>
      <c r="C19" s="44" t="s">
        <v>159</v>
      </c>
      <c r="D19" s="48">
        <v>0</v>
      </c>
      <c r="E19" s="48">
        <v>0</v>
      </c>
      <c r="F19" s="49">
        <f t="shared" si="0"/>
        <v>0</v>
      </c>
      <c r="G19" s="36"/>
    </row>
    <row r="20" spans="1:7" ht="40.5" customHeight="1">
      <c r="A20" s="89" t="s">
        <v>393</v>
      </c>
      <c r="B20" s="39" t="s">
        <v>1</v>
      </c>
      <c r="C20" s="44" t="s">
        <v>392</v>
      </c>
      <c r="D20" s="48"/>
      <c r="E20" s="48">
        <v>54.71</v>
      </c>
      <c r="F20" s="49">
        <v>-54.71</v>
      </c>
      <c r="G20" s="36"/>
    </row>
    <row r="21" spans="1:7" ht="40.5" customHeight="1">
      <c r="A21" s="90" t="s">
        <v>262</v>
      </c>
      <c r="B21" s="37" t="s">
        <v>1</v>
      </c>
      <c r="C21" s="44" t="s">
        <v>256</v>
      </c>
      <c r="D21" s="48">
        <f>SUM(D23:D26)</f>
        <v>1867500</v>
      </c>
      <c r="E21" s="48">
        <f>SUM(E22)</f>
        <v>1942865.84</v>
      </c>
      <c r="F21" s="49">
        <f>SUM(D21-E21)</f>
        <v>-75365.84000000008</v>
      </c>
      <c r="G21" s="36"/>
    </row>
    <row r="22" spans="1:7" ht="40.5" customHeight="1">
      <c r="A22" s="88" t="s">
        <v>263</v>
      </c>
      <c r="B22" s="37" t="s">
        <v>1</v>
      </c>
      <c r="C22" s="44" t="s">
        <v>257</v>
      </c>
      <c r="D22" s="48">
        <f>SUM(D23:D26)</f>
        <v>1867500</v>
      </c>
      <c r="E22" s="48">
        <f>SUM(E23:E24:E25:E26)</f>
        <v>1942865.84</v>
      </c>
      <c r="F22" s="49">
        <f>SUM(D22-E22)</f>
        <v>-75365.84000000008</v>
      </c>
      <c r="G22" s="36"/>
    </row>
    <row r="23" spans="1:7" ht="66" customHeight="1">
      <c r="A23" s="81" t="s">
        <v>385</v>
      </c>
      <c r="B23" s="37" t="s">
        <v>1</v>
      </c>
      <c r="C23" s="44" t="s">
        <v>258</v>
      </c>
      <c r="D23" s="48">
        <v>704500</v>
      </c>
      <c r="E23" s="48">
        <v>733270.86</v>
      </c>
      <c r="F23" s="49">
        <f>SUM(D23-E23)</f>
        <v>-28770.859999999986</v>
      </c>
      <c r="G23" s="36"/>
    </row>
    <row r="24" spans="1:7" ht="79.5" customHeight="1">
      <c r="A24" s="81" t="s">
        <v>389</v>
      </c>
      <c r="B24" s="37" t="s">
        <v>1</v>
      </c>
      <c r="C24" s="44" t="s">
        <v>259</v>
      </c>
      <c r="D24" s="48">
        <v>16200</v>
      </c>
      <c r="E24" s="48">
        <v>16517.1</v>
      </c>
      <c r="F24" s="49">
        <f>SUM(D24-E24)</f>
        <v>-317.09999999999854</v>
      </c>
      <c r="G24" s="36"/>
    </row>
    <row r="25" spans="1:7" ht="65.25" customHeight="1">
      <c r="A25" s="81" t="s">
        <v>390</v>
      </c>
      <c r="B25" s="39" t="s">
        <v>1</v>
      </c>
      <c r="C25" s="44" t="s">
        <v>260</v>
      </c>
      <c r="D25" s="48">
        <v>1146800</v>
      </c>
      <c r="E25" s="48">
        <v>1256177.3</v>
      </c>
      <c r="F25" s="49">
        <f>SUM(D25-E25)</f>
        <v>-109377.30000000005</v>
      </c>
      <c r="G25" s="36"/>
    </row>
    <row r="26" spans="1:7" ht="60" customHeight="1">
      <c r="A26" s="81" t="s">
        <v>391</v>
      </c>
      <c r="B26" s="39" t="s">
        <v>1</v>
      </c>
      <c r="C26" s="44" t="s">
        <v>261</v>
      </c>
      <c r="D26" s="48">
        <v>0</v>
      </c>
      <c r="E26" s="48">
        <v>-63099.42</v>
      </c>
      <c r="F26" s="49">
        <f t="shared" si="0"/>
        <v>63099.42</v>
      </c>
      <c r="G26" s="36"/>
    </row>
    <row r="27" spans="1:7" ht="18.75" customHeight="1">
      <c r="A27" s="43" t="s">
        <v>34</v>
      </c>
      <c r="B27" s="37" t="s">
        <v>1</v>
      </c>
      <c r="C27" s="44" t="s">
        <v>114</v>
      </c>
      <c r="D27" s="48">
        <f>SUM(D28,D31)</f>
        <v>16400</v>
      </c>
      <c r="E27" s="48">
        <f>SUM(E28+E31)</f>
        <v>16380.5</v>
      </c>
      <c r="F27" s="49">
        <v>19.5</v>
      </c>
      <c r="G27" s="36" t="s">
        <v>35</v>
      </c>
    </row>
    <row r="28" spans="1:7" ht="27" customHeight="1">
      <c r="A28" s="43" t="s">
        <v>267</v>
      </c>
      <c r="B28" s="37" t="s">
        <v>1</v>
      </c>
      <c r="C28" s="44" t="s">
        <v>264</v>
      </c>
      <c r="D28" s="48">
        <v>2500</v>
      </c>
      <c r="E28" s="75" t="s">
        <v>394</v>
      </c>
      <c r="F28" s="49">
        <v>25</v>
      </c>
      <c r="G28" s="36"/>
    </row>
    <row r="29" spans="1:7" ht="27" customHeight="1">
      <c r="A29" s="43" t="s">
        <v>80</v>
      </c>
      <c r="B29" s="37" t="s">
        <v>1</v>
      </c>
      <c r="C29" s="44" t="s">
        <v>265</v>
      </c>
      <c r="D29" s="48">
        <v>2500</v>
      </c>
      <c r="E29" s="48">
        <f>SUM(E30)</f>
        <v>2475</v>
      </c>
      <c r="F29" s="49">
        <v>25</v>
      </c>
      <c r="G29" s="36"/>
    </row>
    <row r="30" spans="1:7" ht="27" customHeight="1">
      <c r="A30" s="43" t="s">
        <v>80</v>
      </c>
      <c r="B30" s="37" t="s">
        <v>1</v>
      </c>
      <c r="C30" s="44" t="s">
        <v>266</v>
      </c>
      <c r="D30" s="48">
        <v>2500</v>
      </c>
      <c r="E30" s="48">
        <v>2475</v>
      </c>
      <c r="F30" s="49">
        <v>25</v>
      </c>
      <c r="G30" s="36"/>
    </row>
    <row r="31" spans="1:7" ht="25.5" customHeight="1">
      <c r="A31" s="43" t="s">
        <v>231</v>
      </c>
      <c r="B31" s="37" t="s">
        <v>1</v>
      </c>
      <c r="C31" s="44" t="s">
        <v>232</v>
      </c>
      <c r="D31" s="48">
        <v>13900</v>
      </c>
      <c r="E31" s="48">
        <v>13905.5</v>
      </c>
      <c r="F31" s="49">
        <f t="shared" si="0"/>
        <v>-5.5</v>
      </c>
      <c r="G31" s="36"/>
    </row>
    <row r="32" spans="1:7" ht="25.5" customHeight="1">
      <c r="A32" s="43" t="s">
        <v>231</v>
      </c>
      <c r="B32" s="37" t="s">
        <v>1</v>
      </c>
      <c r="C32" s="44" t="s">
        <v>233</v>
      </c>
      <c r="D32" s="48">
        <v>13900</v>
      </c>
      <c r="E32" s="48">
        <v>13905.5</v>
      </c>
      <c r="F32" s="49">
        <f t="shared" si="0"/>
        <v>-5.5</v>
      </c>
      <c r="G32" s="36"/>
    </row>
    <row r="33" spans="1:7" ht="17.25" customHeight="1">
      <c r="A33" s="43" t="s">
        <v>36</v>
      </c>
      <c r="B33" s="37" t="s">
        <v>1</v>
      </c>
      <c r="C33" s="44" t="s">
        <v>115</v>
      </c>
      <c r="D33" s="48">
        <f>SUM(D34+D36)</f>
        <v>837300</v>
      </c>
      <c r="E33" s="48">
        <f>SUM(E34+E36)</f>
        <v>837362.6699999999</v>
      </c>
      <c r="F33" s="49">
        <f t="shared" si="0"/>
        <v>-62.669999999925494</v>
      </c>
      <c r="G33" s="36" t="s">
        <v>37</v>
      </c>
    </row>
    <row r="34" spans="1:7" ht="12.75">
      <c r="A34" s="43" t="s">
        <v>57</v>
      </c>
      <c r="B34" s="37" t="s">
        <v>1</v>
      </c>
      <c r="C34" s="44" t="s">
        <v>116</v>
      </c>
      <c r="D34" s="48">
        <f>SUM(D35)</f>
        <v>16800</v>
      </c>
      <c r="E34" s="48">
        <v>16846.98</v>
      </c>
      <c r="F34" s="49">
        <f t="shared" si="0"/>
        <v>-46.97999999999956</v>
      </c>
      <c r="G34" s="36" t="s">
        <v>38</v>
      </c>
    </row>
    <row r="35" spans="1:7" ht="38.25">
      <c r="A35" s="43" t="s">
        <v>58</v>
      </c>
      <c r="B35" s="37" t="s">
        <v>1</v>
      </c>
      <c r="C35" s="44" t="s">
        <v>117</v>
      </c>
      <c r="D35" s="48">
        <v>16800</v>
      </c>
      <c r="E35" s="48">
        <v>16846.98</v>
      </c>
      <c r="F35" s="49">
        <f t="shared" si="0"/>
        <v>-46.97999999999956</v>
      </c>
      <c r="G35" s="36" t="s">
        <v>39</v>
      </c>
    </row>
    <row r="36" spans="1:7" ht="19.5" customHeight="1">
      <c r="A36" s="43" t="s">
        <v>59</v>
      </c>
      <c r="B36" s="37" t="s">
        <v>1</v>
      </c>
      <c r="C36" s="44" t="s">
        <v>118</v>
      </c>
      <c r="D36" s="48">
        <f>SUM(D37+D39)</f>
        <v>820500</v>
      </c>
      <c r="E36" s="48">
        <f>SUM(E37+E39)</f>
        <v>820515.69</v>
      </c>
      <c r="F36" s="49">
        <f t="shared" si="0"/>
        <v>-15.68999999994412</v>
      </c>
      <c r="G36" s="36" t="s">
        <v>53</v>
      </c>
    </row>
    <row r="37" spans="1:7" ht="39" customHeight="1">
      <c r="A37" s="43" t="s">
        <v>60</v>
      </c>
      <c r="B37" s="37" t="s">
        <v>1</v>
      </c>
      <c r="C37" s="44" t="s">
        <v>119</v>
      </c>
      <c r="D37" s="48">
        <f>SUM(D38)</f>
        <v>781200</v>
      </c>
      <c r="E37" s="48">
        <f>SUM(E38)</f>
        <v>781230.33</v>
      </c>
      <c r="F37" s="49">
        <f t="shared" si="0"/>
        <v>-30.32999999995809</v>
      </c>
      <c r="G37" s="36" t="s">
        <v>40</v>
      </c>
    </row>
    <row r="38" spans="1:7" ht="57.75" customHeight="1">
      <c r="A38" s="43" t="s">
        <v>61</v>
      </c>
      <c r="B38" s="37" t="s">
        <v>1</v>
      </c>
      <c r="C38" s="44" t="s">
        <v>120</v>
      </c>
      <c r="D38" s="48">
        <v>781200</v>
      </c>
      <c r="E38" s="48">
        <v>781230.33</v>
      </c>
      <c r="F38" s="49">
        <f t="shared" si="0"/>
        <v>-30.32999999995809</v>
      </c>
      <c r="G38" s="36" t="s">
        <v>41</v>
      </c>
    </row>
    <row r="39" spans="1:7" ht="42" customHeight="1">
      <c r="A39" s="43" t="s">
        <v>62</v>
      </c>
      <c r="B39" s="37" t="s">
        <v>1</v>
      </c>
      <c r="C39" s="44" t="s">
        <v>121</v>
      </c>
      <c r="D39" s="48">
        <f>SUM(D40)</f>
        <v>39300</v>
      </c>
      <c r="E39" s="48">
        <f>SUM(E40)</f>
        <v>39285.36</v>
      </c>
      <c r="F39" s="49">
        <f t="shared" si="0"/>
        <v>14.639999999999418</v>
      </c>
      <c r="G39" s="36" t="s">
        <v>42</v>
      </c>
    </row>
    <row r="40" spans="1:7" ht="51.75" customHeight="1">
      <c r="A40" s="43" t="s">
        <v>81</v>
      </c>
      <c r="B40" s="37" t="s">
        <v>1</v>
      </c>
      <c r="C40" s="44" t="s">
        <v>122</v>
      </c>
      <c r="D40" s="48">
        <v>39300</v>
      </c>
      <c r="E40" s="48">
        <v>39285.36</v>
      </c>
      <c r="F40" s="49">
        <f t="shared" si="0"/>
        <v>14.639999999999418</v>
      </c>
      <c r="G40" s="36" t="s">
        <v>43</v>
      </c>
    </row>
    <row r="41" spans="1:7" ht="23.25" customHeight="1">
      <c r="A41" s="43" t="s">
        <v>82</v>
      </c>
      <c r="B41" s="37" t="s">
        <v>1</v>
      </c>
      <c r="C41" s="44" t="s">
        <v>123</v>
      </c>
      <c r="D41" s="48">
        <v>2800</v>
      </c>
      <c r="E41" s="48">
        <v>2800</v>
      </c>
      <c r="F41" s="49">
        <f t="shared" si="0"/>
        <v>0</v>
      </c>
      <c r="G41" s="36" t="s">
        <v>44</v>
      </c>
    </row>
    <row r="42" spans="1:7" ht="45" customHeight="1">
      <c r="A42" s="43" t="s">
        <v>83</v>
      </c>
      <c r="B42" s="37" t="s">
        <v>1</v>
      </c>
      <c r="C42" s="44" t="s">
        <v>124</v>
      </c>
      <c r="D42" s="48">
        <v>2800</v>
      </c>
      <c r="E42" s="48">
        <v>2800</v>
      </c>
      <c r="F42" s="49">
        <f t="shared" si="0"/>
        <v>0</v>
      </c>
      <c r="G42" s="36" t="s">
        <v>45</v>
      </c>
    </row>
    <row r="43" spans="1:7" ht="53.25" customHeight="1">
      <c r="A43" s="43" t="s">
        <v>63</v>
      </c>
      <c r="B43" s="37" t="s">
        <v>1</v>
      </c>
      <c r="C43" s="44" t="s">
        <v>125</v>
      </c>
      <c r="D43" s="48">
        <v>2800</v>
      </c>
      <c r="E43" s="48">
        <v>2800</v>
      </c>
      <c r="F43" s="49">
        <f t="shared" si="0"/>
        <v>0</v>
      </c>
      <c r="G43" s="36"/>
    </row>
    <row r="44" spans="1:7" ht="27" customHeight="1">
      <c r="A44" s="43" t="s">
        <v>46</v>
      </c>
      <c r="B44" s="37" t="s">
        <v>1</v>
      </c>
      <c r="C44" s="44" t="s">
        <v>47</v>
      </c>
      <c r="D44" s="48">
        <f>SUM(D45)</f>
        <v>143200</v>
      </c>
      <c r="E44" s="48">
        <f>SUM(E45)</f>
        <v>109517</v>
      </c>
      <c r="F44" s="49">
        <f t="shared" si="0"/>
        <v>33683</v>
      </c>
      <c r="G44" s="36" t="s">
        <v>48</v>
      </c>
    </row>
    <row r="45" spans="1:7" ht="70.5" customHeight="1">
      <c r="A45" s="45" t="s">
        <v>195</v>
      </c>
      <c r="B45" s="37" t="s">
        <v>1</v>
      </c>
      <c r="C45" s="44" t="s">
        <v>51</v>
      </c>
      <c r="D45" s="48">
        <f>SUM(D46+D48)</f>
        <v>143200</v>
      </c>
      <c r="E45" s="48">
        <f>SUM(E46+E48)</f>
        <v>109517</v>
      </c>
      <c r="F45" s="49">
        <f t="shared" si="0"/>
        <v>33683</v>
      </c>
      <c r="G45" s="36" t="s">
        <v>49</v>
      </c>
    </row>
    <row r="46" spans="1:7" ht="54.75" customHeight="1">
      <c r="A46" s="43" t="s">
        <v>84</v>
      </c>
      <c r="B46" s="37" t="s">
        <v>1</v>
      </c>
      <c r="C46" s="44" t="s">
        <v>126</v>
      </c>
      <c r="D46" s="48">
        <f>SUM(D47)</f>
        <v>116300</v>
      </c>
      <c r="E46" s="48">
        <v>82658.42</v>
      </c>
      <c r="F46" s="49">
        <f t="shared" si="0"/>
        <v>33641.58</v>
      </c>
      <c r="G46" s="36" t="s">
        <v>50</v>
      </c>
    </row>
    <row r="47" spans="1:7" ht="66.75" customHeight="1">
      <c r="A47" s="43" t="s">
        <v>85</v>
      </c>
      <c r="B47" s="37" t="s">
        <v>1</v>
      </c>
      <c r="C47" s="44" t="s">
        <v>161</v>
      </c>
      <c r="D47" s="48">
        <v>116300</v>
      </c>
      <c r="E47" s="48">
        <v>82658.42</v>
      </c>
      <c r="F47" s="49">
        <f t="shared" si="0"/>
        <v>33641.58</v>
      </c>
      <c r="G47" s="36"/>
    </row>
    <row r="48" spans="1:7" ht="63" customHeight="1">
      <c r="A48" s="45" t="s">
        <v>196</v>
      </c>
      <c r="B48" s="37" t="s">
        <v>1</v>
      </c>
      <c r="C48" s="44" t="s">
        <v>127</v>
      </c>
      <c r="D48" s="48">
        <f>SUM(D49)</f>
        <v>26900</v>
      </c>
      <c r="E48" s="48">
        <v>26858.58</v>
      </c>
      <c r="F48" s="49">
        <f t="shared" si="0"/>
        <v>41.419999999998254</v>
      </c>
      <c r="G48" s="36"/>
    </row>
    <row r="49" spans="1:7" ht="63.75">
      <c r="A49" s="45" t="s">
        <v>197</v>
      </c>
      <c r="B49" s="37" t="s">
        <v>1</v>
      </c>
      <c r="C49" s="44" t="s">
        <v>128</v>
      </c>
      <c r="D49" s="48">
        <v>26900</v>
      </c>
      <c r="E49" s="48">
        <v>26858.58</v>
      </c>
      <c r="F49" s="49">
        <f t="shared" si="0"/>
        <v>41.419999999998254</v>
      </c>
      <c r="G49" s="36" t="s">
        <v>54</v>
      </c>
    </row>
    <row r="50" spans="1:7" ht="24.75" customHeight="1">
      <c r="A50" s="43" t="s">
        <v>74</v>
      </c>
      <c r="B50" s="37" t="s">
        <v>1</v>
      </c>
      <c r="C50" s="44" t="s">
        <v>75</v>
      </c>
      <c r="D50" s="48">
        <f>SUM(D51)</f>
        <v>37800</v>
      </c>
      <c r="E50" s="48">
        <v>670.55</v>
      </c>
      <c r="F50" s="49">
        <f t="shared" si="0"/>
        <v>37129.45</v>
      </c>
      <c r="G50" s="36"/>
    </row>
    <row r="51" spans="1:7" ht="39.75" customHeight="1">
      <c r="A51" s="45" t="s">
        <v>387</v>
      </c>
      <c r="B51" s="37" t="s">
        <v>1</v>
      </c>
      <c r="C51" s="44" t="s">
        <v>76</v>
      </c>
      <c r="D51" s="48">
        <f>SUM(D52+D54)</f>
        <v>37800</v>
      </c>
      <c r="E51" s="48">
        <v>670.55</v>
      </c>
      <c r="F51" s="49">
        <f t="shared" si="0"/>
        <v>37129.45</v>
      </c>
      <c r="G51" s="36"/>
    </row>
    <row r="52" spans="1:7" ht="26.25" customHeight="1">
      <c r="A52" s="43" t="s">
        <v>155</v>
      </c>
      <c r="B52" s="37" t="s">
        <v>1</v>
      </c>
      <c r="C52" s="44" t="s">
        <v>154</v>
      </c>
      <c r="D52" s="48">
        <v>0</v>
      </c>
      <c r="E52" s="48">
        <v>670.55</v>
      </c>
      <c r="F52" s="49">
        <f t="shared" si="0"/>
        <v>-670.55</v>
      </c>
      <c r="G52" s="36"/>
    </row>
    <row r="53" spans="1:7" ht="40.5" customHeight="1">
      <c r="A53" s="43" t="s">
        <v>156</v>
      </c>
      <c r="B53" s="37" t="s">
        <v>1</v>
      </c>
      <c r="C53" s="44" t="s">
        <v>179</v>
      </c>
      <c r="D53" s="48">
        <v>0</v>
      </c>
      <c r="E53" s="48">
        <v>670.55</v>
      </c>
      <c r="F53" s="49">
        <f t="shared" si="0"/>
        <v>-670.55</v>
      </c>
      <c r="G53" s="36" t="s">
        <v>55</v>
      </c>
    </row>
    <row r="54" spans="1:7" ht="40.5" customHeight="1">
      <c r="A54" s="43" t="s">
        <v>379</v>
      </c>
      <c r="B54" s="39" t="s">
        <v>1</v>
      </c>
      <c r="C54" s="44" t="s">
        <v>377</v>
      </c>
      <c r="D54" s="48">
        <v>37800</v>
      </c>
      <c r="E54" s="48"/>
      <c r="F54" s="49">
        <f t="shared" si="0"/>
        <v>37800</v>
      </c>
      <c r="G54" s="36"/>
    </row>
    <row r="55" spans="1:7" ht="36" customHeight="1">
      <c r="A55" s="43" t="s">
        <v>388</v>
      </c>
      <c r="B55" s="39" t="s">
        <v>1</v>
      </c>
      <c r="C55" s="44" t="s">
        <v>378</v>
      </c>
      <c r="D55" s="48">
        <v>37800</v>
      </c>
      <c r="E55" s="48"/>
      <c r="F55" s="49">
        <f t="shared" si="0"/>
        <v>37800</v>
      </c>
      <c r="G55" s="36"/>
    </row>
    <row r="56" spans="1:7" ht="26.25" customHeight="1">
      <c r="A56" s="43" t="s">
        <v>228</v>
      </c>
      <c r="B56" s="37" t="s">
        <v>1</v>
      </c>
      <c r="C56" s="44" t="s">
        <v>229</v>
      </c>
      <c r="D56" s="48">
        <v>25200</v>
      </c>
      <c r="E56" s="48">
        <v>25200</v>
      </c>
      <c r="F56" s="49">
        <f t="shared" si="0"/>
        <v>0</v>
      </c>
      <c r="G56" s="36"/>
    </row>
    <row r="57" spans="1:7" ht="40.5" customHeight="1">
      <c r="A57" s="43" t="s">
        <v>245</v>
      </c>
      <c r="B57" s="37" t="s">
        <v>1</v>
      </c>
      <c r="C57" s="44" t="s">
        <v>244</v>
      </c>
      <c r="D57" s="48">
        <v>25200</v>
      </c>
      <c r="E57" s="48">
        <v>25200</v>
      </c>
      <c r="F57" s="49">
        <f t="shared" si="0"/>
        <v>0</v>
      </c>
      <c r="G57" s="36"/>
    </row>
    <row r="58" spans="1:7" ht="40.5" customHeight="1">
      <c r="A58" s="43" t="s">
        <v>246</v>
      </c>
      <c r="B58" s="37" t="s">
        <v>1</v>
      </c>
      <c r="C58" s="44" t="s">
        <v>243</v>
      </c>
      <c r="D58" s="48">
        <v>25200</v>
      </c>
      <c r="E58" s="48">
        <v>25200</v>
      </c>
      <c r="F58" s="49">
        <f t="shared" si="0"/>
        <v>0</v>
      </c>
      <c r="G58" s="36"/>
    </row>
    <row r="59" spans="1:7" ht="17.25" customHeight="1">
      <c r="A59" s="43" t="s">
        <v>52</v>
      </c>
      <c r="B59" s="37" t="s">
        <v>1</v>
      </c>
      <c r="C59" s="44" t="s">
        <v>129</v>
      </c>
      <c r="D59" s="48">
        <f>SUM(D60)</f>
        <v>4176000</v>
      </c>
      <c r="E59" s="48">
        <f>SUM(E60)</f>
        <v>4142192</v>
      </c>
      <c r="F59" s="49">
        <f t="shared" si="0"/>
        <v>33808</v>
      </c>
      <c r="G59" s="36"/>
    </row>
    <row r="60" spans="1:7" ht="29.25" customHeight="1">
      <c r="A60" s="43" t="s">
        <v>86</v>
      </c>
      <c r="B60" s="37" t="s">
        <v>1</v>
      </c>
      <c r="C60" s="44" t="s">
        <v>130</v>
      </c>
      <c r="D60" s="48">
        <f>SUM(D61+D64+D69)</f>
        <v>4176000</v>
      </c>
      <c r="E60" s="48">
        <f>SUM(E61+E64+E69)</f>
        <v>4142192</v>
      </c>
      <c r="F60" s="49">
        <f t="shared" si="0"/>
        <v>33808</v>
      </c>
      <c r="G60" s="36"/>
    </row>
    <row r="61" spans="1:7" ht="27" customHeight="1">
      <c r="A61" s="43" t="s">
        <v>162</v>
      </c>
      <c r="B61" s="37" t="s">
        <v>1</v>
      </c>
      <c r="C61" s="44" t="s">
        <v>163</v>
      </c>
      <c r="D61" s="48">
        <v>2624400</v>
      </c>
      <c r="E61" s="48">
        <v>2624400</v>
      </c>
      <c r="F61" s="49">
        <f t="shared" si="0"/>
        <v>0</v>
      </c>
      <c r="G61" s="36"/>
    </row>
    <row r="62" spans="1:7" ht="22.5" customHeight="1">
      <c r="A62" s="43" t="s">
        <v>164</v>
      </c>
      <c r="B62" s="37" t="s">
        <v>1</v>
      </c>
      <c r="C62" s="44" t="s">
        <v>165</v>
      </c>
      <c r="D62" s="48">
        <v>2624400</v>
      </c>
      <c r="E62" s="48">
        <v>2624400</v>
      </c>
      <c r="F62" s="49">
        <f t="shared" si="0"/>
        <v>0</v>
      </c>
      <c r="G62" s="36"/>
    </row>
    <row r="63" spans="1:7" ht="26.25" customHeight="1">
      <c r="A63" s="43" t="s">
        <v>386</v>
      </c>
      <c r="B63" s="37" t="s">
        <v>1</v>
      </c>
      <c r="C63" s="44" t="s">
        <v>166</v>
      </c>
      <c r="D63" s="48">
        <v>2624400</v>
      </c>
      <c r="E63" s="48">
        <v>2624400</v>
      </c>
      <c r="F63" s="49">
        <f t="shared" si="0"/>
        <v>0</v>
      </c>
      <c r="G63" s="36"/>
    </row>
    <row r="64" spans="1:7" ht="30.75" customHeight="1">
      <c r="A64" s="43" t="s">
        <v>64</v>
      </c>
      <c r="B64" s="37" t="s">
        <v>1</v>
      </c>
      <c r="C64" s="44" t="s">
        <v>131</v>
      </c>
      <c r="D64" s="48">
        <v>62200</v>
      </c>
      <c r="E64" s="48">
        <v>62200</v>
      </c>
      <c r="F64" s="49">
        <f t="shared" si="0"/>
        <v>0</v>
      </c>
      <c r="G64" s="36"/>
    </row>
    <row r="65" spans="1:7" ht="29.25" customHeight="1">
      <c r="A65" s="43" t="s">
        <v>65</v>
      </c>
      <c r="B65" s="37" t="s">
        <v>1</v>
      </c>
      <c r="C65" s="44" t="s">
        <v>132</v>
      </c>
      <c r="D65" s="48">
        <v>62000</v>
      </c>
      <c r="E65" s="48">
        <v>62000</v>
      </c>
      <c r="F65" s="49">
        <f t="shared" si="0"/>
        <v>0</v>
      </c>
      <c r="G65" s="36"/>
    </row>
    <row r="66" spans="1:7" ht="52.5" customHeight="1">
      <c r="A66" s="43" t="s">
        <v>87</v>
      </c>
      <c r="B66" s="37" t="s">
        <v>1</v>
      </c>
      <c r="C66" s="44" t="s">
        <v>133</v>
      </c>
      <c r="D66" s="48">
        <v>62000</v>
      </c>
      <c r="E66" s="48">
        <v>62000</v>
      </c>
      <c r="F66" s="49">
        <f t="shared" si="0"/>
        <v>0</v>
      </c>
      <c r="G66" s="36"/>
    </row>
    <row r="67" spans="1:7" ht="27" customHeight="1">
      <c r="A67" s="43" t="s">
        <v>150</v>
      </c>
      <c r="B67" s="37" t="s">
        <v>1</v>
      </c>
      <c r="C67" s="44" t="s">
        <v>149</v>
      </c>
      <c r="D67" s="48">
        <v>200</v>
      </c>
      <c r="E67" s="48">
        <v>200</v>
      </c>
      <c r="F67" s="49">
        <f t="shared" si="0"/>
        <v>0</v>
      </c>
      <c r="G67" s="36"/>
    </row>
    <row r="68" spans="1:7" ht="34.5" customHeight="1">
      <c r="A68" s="43" t="s">
        <v>151</v>
      </c>
      <c r="B68" s="37" t="s">
        <v>1</v>
      </c>
      <c r="C68" s="44" t="s">
        <v>152</v>
      </c>
      <c r="D68" s="48">
        <v>200</v>
      </c>
      <c r="E68" s="48">
        <v>200</v>
      </c>
      <c r="F68" s="49">
        <f t="shared" si="0"/>
        <v>0</v>
      </c>
      <c r="G68" s="36"/>
    </row>
    <row r="69" spans="1:7" ht="12.75">
      <c r="A69" s="43" t="s">
        <v>66</v>
      </c>
      <c r="B69" s="37" t="s">
        <v>1</v>
      </c>
      <c r="C69" s="44" t="s">
        <v>134</v>
      </c>
      <c r="D69" s="48">
        <f>SUM(D70)</f>
        <v>1489400</v>
      </c>
      <c r="E69" s="48">
        <f>SUM(E70)</f>
        <v>1455592</v>
      </c>
      <c r="F69" s="47">
        <f t="shared" si="0"/>
        <v>33808</v>
      </c>
      <c r="G69" s="36" t="s">
        <v>56</v>
      </c>
    </row>
    <row r="70" spans="1:6" ht="20.25" customHeight="1">
      <c r="A70" s="43" t="s">
        <v>238</v>
      </c>
      <c r="B70" s="37" t="s">
        <v>1</v>
      </c>
      <c r="C70" s="44" t="s">
        <v>135</v>
      </c>
      <c r="D70" s="48">
        <f>SUM(D71)</f>
        <v>1489400</v>
      </c>
      <c r="E70" s="48">
        <f>SUM(E71)</f>
        <v>1455592</v>
      </c>
      <c r="F70" s="49">
        <f t="shared" si="0"/>
        <v>33808</v>
      </c>
    </row>
    <row r="71" spans="1:6" ht="30.75" customHeight="1">
      <c r="A71" s="43" t="s">
        <v>88</v>
      </c>
      <c r="B71" s="37" t="s">
        <v>1</v>
      </c>
      <c r="C71" s="44" t="s">
        <v>136</v>
      </c>
      <c r="D71" s="48">
        <v>1489400</v>
      </c>
      <c r="E71" s="48">
        <v>1455592</v>
      </c>
      <c r="F71" s="49">
        <f>D71-E71</f>
        <v>33808</v>
      </c>
    </row>
  </sheetData>
  <sheetProtection/>
  <mergeCells count="2">
    <mergeCell ref="A1:E1"/>
    <mergeCell ref="A3:E3"/>
  </mergeCells>
  <printOptions/>
  <pageMargins left="0.41" right="0.17" top="0.62" bottom="0.47" header="0.5" footer="0.3"/>
  <pageSetup horizontalDpi="600" verticalDpi="600" orientation="portrait" paperSize="9" scale="55" r:id="rId1"/>
  <headerFooter alignWithMargins="0">
    <oddFooter>&amp;C&amp;P</oddFooter>
  </headerFooter>
  <rowBreaks count="1" manualBreakCount="1">
    <brk id="52" max="255" man="1"/>
  </rowBreaks>
</worksheet>
</file>

<file path=xl/worksheets/sheet2.xml><?xml version="1.0" encoding="utf-8"?>
<worksheet xmlns="http://schemas.openxmlformats.org/spreadsheetml/2006/main" xmlns:r="http://schemas.openxmlformats.org/officeDocument/2006/relationships">
  <dimension ref="A1:F137"/>
  <sheetViews>
    <sheetView zoomScalePageLayoutView="0" workbookViewId="0" topLeftCell="A1">
      <selection activeCell="E114" sqref="E114"/>
    </sheetView>
  </sheetViews>
  <sheetFormatPr defaultColWidth="9.00390625" defaultRowHeight="12.75"/>
  <cols>
    <col min="1" max="1" width="60.125" style="1" customWidth="1"/>
    <col min="2" max="2" width="5.75390625" style="2" customWidth="1"/>
    <col min="3" max="3" width="24.625" style="2" customWidth="1"/>
    <col min="4" max="4" width="16.75390625" style="3" customWidth="1"/>
    <col min="5" max="5" width="18.25390625" style="3" customWidth="1"/>
    <col min="6" max="6" width="17.625" style="3" customWidth="1"/>
    <col min="7" max="16384" width="9.125" style="3" customWidth="1"/>
  </cols>
  <sheetData>
    <row r="1" spans="1:6" s="17" customFormat="1" ht="15">
      <c r="A1"/>
      <c r="B1" s="22"/>
      <c r="C1" s="23" t="s">
        <v>17</v>
      </c>
      <c r="D1" s="24"/>
      <c r="E1" s="2"/>
      <c r="F1" s="2"/>
    </row>
    <row r="2" spans="5:6" ht="12.75">
      <c r="E2" s="2"/>
      <c r="F2" s="2"/>
    </row>
    <row r="3" spans="1:6" s="25" customFormat="1" ht="38.25">
      <c r="A3" s="18" t="s">
        <v>12</v>
      </c>
      <c r="B3" s="18" t="s">
        <v>13</v>
      </c>
      <c r="C3" s="18" t="s">
        <v>103</v>
      </c>
      <c r="D3" s="18" t="s">
        <v>14</v>
      </c>
      <c r="E3" s="18" t="s">
        <v>15</v>
      </c>
      <c r="F3" s="18" t="s">
        <v>18</v>
      </c>
    </row>
    <row r="4" spans="1:6" ht="12.75">
      <c r="A4" s="60" t="s">
        <v>101</v>
      </c>
      <c r="B4" s="44">
        <v>200</v>
      </c>
      <c r="C4" s="44" t="s">
        <v>99</v>
      </c>
      <c r="D4" s="71">
        <f>SUM(D6)</f>
        <v>7418909.27</v>
      </c>
      <c r="E4" s="71">
        <f>SUM(E6)</f>
        <v>6619470.960000001</v>
      </c>
      <c r="F4" s="72">
        <f>D4-E4</f>
        <v>799438.3099999987</v>
      </c>
    </row>
    <row r="5" spans="1:6" ht="12.75">
      <c r="A5" s="76" t="s">
        <v>108</v>
      </c>
      <c r="B5" s="44"/>
      <c r="C5" s="44"/>
      <c r="D5" s="71"/>
      <c r="E5" s="71"/>
      <c r="F5" s="72"/>
    </row>
    <row r="6" spans="1:6" ht="12.75">
      <c r="A6" s="60" t="s">
        <v>221</v>
      </c>
      <c r="B6" s="44" t="s">
        <v>96</v>
      </c>
      <c r="C6" s="44" t="s">
        <v>137</v>
      </c>
      <c r="D6" s="71">
        <f>SUM(D7+D59+D67+D82+D100+D123)</f>
        <v>7418909.27</v>
      </c>
      <c r="E6" s="71">
        <f>SUM(E7+E59+E67+E82+E100+E123)</f>
        <v>6619470.960000001</v>
      </c>
      <c r="F6" s="72">
        <f aca="true" t="shared" si="0" ref="F6:F68">D6-E6</f>
        <v>799438.3099999987</v>
      </c>
    </row>
    <row r="7" spans="1:6" ht="12.75">
      <c r="A7" s="60" t="s">
        <v>206</v>
      </c>
      <c r="B7" s="44" t="s">
        <v>96</v>
      </c>
      <c r="C7" s="44" t="s">
        <v>180</v>
      </c>
      <c r="D7" s="71">
        <f>SUM(D8+D21+D52)</f>
        <v>3040300</v>
      </c>
      <c r="E7" s="71">
        <f>SUM(E8+E21+E52)</f>
        <v>3039676.97</v>
      </c>
      <c r="F7" s="72">
        <f t="shared" si="0"/>
        <v>623.0299999997951</v>
      </c>
    </row>
    <row r="8" spans="1:6" ht="36" customHeight="1">
      <c r="A8" s="60" t="s">
        <v>90</v>
      </c>
      <c r="B8" s="44" t="s">
        <v>96</v>
      </c>
      <c r="C8" s="44" t="s">
        <v>138</v>
      </c>
      <c r="D8" s="71">
        <f aca="true" t="shared" si="1" ref="D8:E11">SUM(D9)</f>
        <v>738900</v>
      </c>
      <c r="E8" s="71">
        <f t="shared" si="1"/>
        <v>738688.6499999999</v>
      </c>
      <c r="F8" s="72">
        <f t="shared" si="0"/>
        <v>211.35000000009313</v>
      </c>
    </row>
    <row r="9" spans="1:6" ht="44.25" customHeight="1">
      <c r="A9" s="84" t="s">
        <v>207</v>
      </c>
      <c r="B9" s="40">
        <v>200</v>
      </c>
      <c r="C9" s="41" t="s">
        <v>273</v>
      </c>
      <c r="D9" s="71">
        <f t="shared" si="1"/>
        <v>738900</v>
      </c>
      <c r="E9" s="71">
        <f t="shared" si="1"/>
        <v>738688.6499999999</v>
      </c>
      <c r="F9" s="72">
        <f t="shared" si="0"/>
        <v>211.35000000009313</v>
      </c>
    </row>
    <row r="10" spans="1:6" ht="46.5" customHeight="1">
      <c r="A10" s="83" t="s">
        <v>323</v>
      </c>
      <c r="B10" s="44" t="s">
        <v>96</v>
      </c>
      <c r="C10" s="44" t="s">
        <v>272</v>
      </c>
      <c r="D10" s="71">
        <f>SUM(D11,D16)</f>
        <v>738900</v>
      </c>
      <c r="E10" s="71">
        <f>SUM(E11,E16)</f>
        <v>738688.6499999999</v>
      </c>
      <c r="F10" s="72">
        <f t="shared" si="0"/>
        <v>211.35000000009313</v>
      </c>
    </row>
    <row r="11" spans="1:6" ht="12.75">
      <c r="A11" s="82" t="s">
        <v>170</v>
      </c>
      <c r="B11" s="44">
        <v>200</v>
      </c>
      <c r="C11" s="44" t="s">
        <v>271</v>
      </c>
      <c r="D11" s="71">
        <f t="shared" si="1"/>
        <v>685500</v>
      </c>
      <c r="E11" s="71">
        <f t="shared" si="1"/>
        <v>685395.1299999999</v>
      </c>
      <c r="F11" s="72">
        <f t="shared" si="0"/>
        <v>104.87000000011176</v>
      </c>
    </row>
    <row r="12" spans="1:6" ht="12.75">
      <c r="A12" s="60" t="s">
        <v>19</v>
      </c>
      <c r="B12" s="44">
        <v>200</v>
      </c>
      <c r="C12" s="44" t="s">
        <v>270</v>
      </c>
      <c r="D12" s="71">
        <f>SUM(,D13)</f>
        <v>685500</v>
      </c>
      <c r="E12" s="71">
        <f>SUM(,E13)</f>
        <v>685395.1299999999</v>
      </c>
      <c r="F12" s="72">
        <f t="shared" si="0"/>
        <v>104.87000000011176</v>
      </c>
    </row>
    <row r="13" spans="1:6" ht="12.75">
      <c r="A13" s="60" t="s">
        <v>67</v>
      </c>
      <c r="B13" s="44">
        <v>200</v>
      </c>
      <c r="C13" s="44" t="s">
        <v>269</v>
      </c>
      <c r="D13" s="71">
        <f>SUM(D14,D15)</f>
        <v>685500</v>
      </c>
      <c r="E13" s="71">
        <f>SUM(E14,E15)</f>
        <v>685395.1299999999</v>
      </c>
      <c r="F13" s="72">
        <f t="shared" si="0"/>
        <v>104.87000000011176</v>
      </c>
    </row>
    <row r="14" spans="1:6" ht="12.75">
      <c r="A14" s="60" t="s">
        <v>20</v>
      </c>
      <c r="B14" s="44">
        <v>200</v>
      </c>
      <c r="C14" s="44" t="s">
        <v>268</v>
      </c>
      <c r="D14" s="71">
        <v>528400</v>
      </c>
      <c r="E14" s="71">
        <v>528368.19</v>
      </c>
      <c r="F14" s="72">
        <f t="shared" si="0"/>
        <v>31.81000000005588</v>
      </c>
    </row>
    <row r="15" spans="1:6" ht="12.75">
      <c r="A15" s="60" t="s">
        <v>68</v>
      </c>
      <c r="B15" s="44">
        <v>200</v>
      </c>
      <c r="C15" s="44" t="s">
        <v>279</v>
      </c>
      <c r="D15" s="71">
        <v>157100</v>
      </c>
      <c r="E15" s="71">
        <v>157026.94</v>
      </c>
      <c r="F15" s="72">
        <f t="shared" si="0"/>
        <v>73.05999999999767</v>
      </c>
    </row>
    <row r="16" spans="1:6" ht="12.75">
      <c r="A16" s="76" t="s">
        <v>170</v>
      </c>
      <c r="B16" s="44">
        <v>200</v>
      </c>
      <c r="C16" s="44" t="s">
        <v>278</v>
      </c>
      <c r="D16" s="71">
        <f>SUM(D17)</f>
        <v>53400</v>
      </c>
      <c r="E16" s="71">
        <v>53293.52</v>
      </c>
      <c r="F16" s="72">
        <f t="shared" si="0"/>
        <v>106.4800000000032</v>
      </c>
    </row>
    <row r="17" spans="1:6" ht="12.75">
      <c r="A17" s="60" t="s">
        <v>19</v>
      </c>
      <c r="B17" s="44">
        <v>200</v>
      </c>
      <c r="C17" s="44" t="s">
        <v>277</v>
      </c>
      <c r="D17" s="71">
        <f>SUM(D18)</f>
        <v>53400</v>
      </c>
      <c r="E17" s="71">
        <v>53293.52</v>
      </c>
      <c r="F17" s="72">
        <f t="shared" si="0"/>
        <v>106.4800000000032</v>
      </c>
    </row>
    <row r="18" spans="1:6" ht="12.75">
      <c r="A18" s="60" t="s">
        <v>67</v>
      </c>
      <c r="B18" s="44">
        <v>200</v>
      </c>
      <c r="C18" s="44" t="s">
        <v>276</v>
      </c>
      <c r="D18" s="71">
        <f>SUM(D19+D20)</f>
        <v>53400</v>
      </c>
      <c r="E18" s="71">
        <v>53293.52</v>
      </c>
      <c r="F18" s="72">
        <f t="shared" si="0"/>
        <v>106.4800000000032</v>
      </c>
    </row>
    <row r="19" spans="1:6" ht="12.75">
      <c r="A19" s="60" t="s">
        <v>247</v>
      </c>
      <c r="B19" s="44" t="s">
        <v>96</v>
      </c>
      <c r="C19" s="44" t="s">
        <v>275</v>
      </c>
      <c r="D19" s="71">
        <v>41000</v>
      </c>
      <c r="E19" s="71">
        <v>40932</v>
      </c>
      <c r="F19" s="72">
        <f t="shared" si="0"/>
        <v>68</v>
      </c>
    </row>
    <row r="20" spans="1:6" ht="12.75">
      <c r="A20" s="60" t="s">
        <v>68</v>
      </c>
      <c r="B20" s="44">
        <v>200</v>
      </c>
      <c r="C20" s="44" t="s">
        <v>274</v>
      </c>
      <c r="D20" s="71">
        <v>12400</v>
      </c>
      <c r="E20" s="71">
        <v>12361.52</v>
      </c>
      <c r="F20" s="72">
        <f t="shared" si="0"/>
        <v>38.47999999999956</v>
      </c>
    </row>
    <row r="21" spans="1:6" ht="42" customHeight="1">
      <c r="A21" s="60" t="s">
        <v>91</v>
      </c>
      <c r="B21" s="44">
        <v>200</v>
      </c>
      <c r="C21" s="44" t="s">
        <v>139</v>
      </c>
      <c r="D21" s="71">
        <f>SUM(D22+D46+D48+D44+D45)</f>
        <v>2222700</v>
      </c>
      <c r="E21" s="71">
        <f>SUM(E22+E48+E44+E45+E46)</f>
        <v>2222402.9000000004</v>
      </c>
      <c r="F21" s="72">
        <f t="shared" si="0"/>
        <v>297.09999999962747</v>
      </c>
    </row>
    <row r="22" spans="1:6" ht="48.75" customHeight="1">
      <c r="A22" s="84" t="s">
        <v>207</v>
      </c>
      <c r="B22" s="40">
        <v>200</v>
      </c>
      <c r="C22" s="41" t="s">
        <v>280</v>
      </c>
      <c r="D22" s="71">
        <f>SUM(D23+D34)</f>
        <v>2017300</v>
      </c>
      <c r="E22" s="71">
        <f>SUM(E23+E34)</f>
        <v>2017039.7400000002</v>
      </c>
      <c r="F22" s="72">
        <f t="shared" si="0"/>
        <v>260.2599999997765</v>
      </c>
    </row>
    <row r="23" spans="1:6" ht="50.25" customHeight="1">
      <c r="A23" s="85" t="s">
        <v>324</v>
      </c>
      <c r="B23" s="44">
        <v>200</v>
      </c>
      <c r="C23" s="44" t="s">
        <v>281</v>
      </c>
      <c r="D23" s="71">
        <v>1610000</v>
      </c>
      <c r="E23" s="71">
        <f>SUM(E24+E29)</f>
        <v>1609919.3900000001</v>
      </c>
      <c r="F23" s="72">
        <f t="shared" si="0"/>
        <v>80.60999999986961</v>
      </c>
    </row>
    <row r="24" spans="1:6" ht="12.75">
      <c r="A24" s="82" t="s">
        <v>170</v>
      </c>
      <c r="B24" s="44">
        <v>200</v>
      </c>
      <c r="C24" s="44" t="s">
        <v>282</v>
      </c>
      <c r="D24" s="71">
        <f>SUM(D25)</f>
        <v>1451800</v>
      </c>
      <c r="E24" s="71">
        <f>SUM(E25)</f>
        <v>1451762.79</v>
      </c>
      <c r="F24" s="72">
        <f t="shared" si="0"/>
        <v>37.20999999996275</v>
      </c>
    </row>
    <row r="25" spans="1:6" ht="21" customHeight="1">
      <c r="A25" s="60" t="s">
        <v>19</v>
      </c>
      <c r="B25" s="44">
        <v>200</v>
      </c>
      <c r="C25" s="44" t="s">
        <v>283</v>
      </c>
      <c r="D25" s="71">
        <f>SUM(D26)</f>
        <v>1451800</v>
      </c>
      <c r="E25" s="71">
        <f>SUM(E26)</f>
        <v>1451762.79</v>
      </c>
      <c r="F25" s="72">
        <f t="shared" si="0"/>
        <v>37.20999999996275</v>
      </c>
    </row>
    <row r="26" spans="1:6" ht="12.75">
      <c r="A26" s="60" t="s">
        <v>67</v>
      </c>
      <c r="B26" s="44">
        <v>200</v>
      </c>
      <c r="C26" s="44" t="s">
        <v>284</v>
      </c>
      <c r="D26" s="71">
        <f>SUM(D27,D28)</f>
        <v>1451800</v>
      </c>
      <c r="E26" s="71">
        <f>SUM(E27,E28)</f>
        <v>1451762.79</v>
      </c>
      <c r="F26" s="72">
        <f t="shared" si="0"/>
        <v>37.20999999996275</v>
      </c>
    </row>
    <row r="27" spans="1:6" ht="12.75">
      <c r="A27" s="60" t="s">
        <v>20</v>
      </c>
      <c r="B27" s="44">
        <v>200</v>
      </c>
      <c r="C27" s="44" t="s">
        <v>285</v>
      </c>
      <c r="D27" s="71">
        <v>1125300</v>
      </c>
      <c r="E27" s="71">
        <v>1125291.33</v>
      </c>
      <c r="F27" s="72">
        <f t="shared" si="0"/>
        <v>8.669999999925494</v>
      </c>
    </row>
    <row r="28" spans="1:6" ht="12.75">
      <c r="A28" s="60" t="s">
        <v>68</v>
      </c>
      <c r="B28" s="44">
        <v>200</v>
      </c>
      <c r="C28" s="44" t="s">
        <v>286</v>
      </c>
      <c r="D28" s="71">
        <v>326500</v>
      </c>
      <c r="E28" s="71">
        <v>326471.46</v>
      </c>
      <c r="F28" s="72">
        <f t="shared" si="0"/>
        <v>28.539999999979045</v>
      </c>
    </row>
    <row r="29" spans="1:6" ht="12.75">
      <c r="A29" s="76" t="s">
        <v>170</v>
      </c>
      <c r="B29" s="44" t="s">
        <v>96</v>
      </c>
      <c r="C29" s="44" t="s">
        <v>287</v>
      </c>
      <c r="D29" s="71">
        <v>158200</v>
      </c>
      <c r="E29" s="71">
        <f>SUM(E30)</f>
        <v>158156.6</v>
      </c>
      <c r="F29" s="72">
        <f t="shared" si="0"/>
        <v>43.39999999999418</v>
      </c>
    </row>
    <row r="30" spans="1:6" ht="12.75">
      <c r="A30" s="60" t="s">
        <v>19</v>
      </c>
      <c r="B30" s="44" t="s">
        <v>96</v>
      </c>
      <c r="C30" s="44" t="s">
        <v>288</v>
      </c>
      <c r="D30" s="71">
        <v>158200</v>
      </c>
      <c r="E30" s="71">
        <f>SUM(E31)</f>
        <v>158156.6</v>
      </c>
      <c r="F30" s="72">
        <f t="shared" si="0"/>
        <v>43.39999999999418</v>
      </c>
    </row>
    <row r="31" spans="1:6" ht="12.75">
      <c r="A31" s="60" t="s">
        <v>67</v>
      </c>
      <c r="B31" s="44" t="s">
        <v>96</v>
      </c>
      <c r="C31" s="44" t="s">
        <v>289</v>
      </c>
      <c r="D31" s="71">
        <f>SUM(D32:D33)</f>
        <v>158200</v>
      </c>
      <c r="E31" s="71">
        <f>SUM(E32+E33)</f>
        <v>158156.6</v>
      </c>
      <c r="F31" s="72">
        <f t="shared" si="0"/>
        <v>43.39999999999418</v>
      </c>
    </row>
    <row r="32" spans="1:6" ht="12.75">
      <c r="A32" s="60" t="s">
        <v>247</v>
      </c>
      <c r="B32" s="44" t="s">
        <v>96</v>
      </c>
      <c r="C32" s="44" t="s">
        <v>290</v>
      </c>
      <c r="D32" s="71">
        <v>121500</v>
      </c>
      <c r="E32" s="71">
        <v>121472</v>
      </c>
      <c r="F32" s="72">
        <f t="shared" si="0"/>
        <v>28</v>
      </c>
    </row>
    <row r="33" spans="1:6" ht="12.75">
      <c r="A33" s="60" t="s">
        <v>68</v>
      </c>
      <c r="B33" s="44">
        <v>200</v>
      </c>
      <c r="C33" s="44" t="s">
        <v>291</v>
      </c>
      <c r="D33" s="71">
        <v>36700</v>
      </c>
      <c r="E33" s="71">
        <v>36684.6</v>
      </c>
      <c r="F33" s="72">
        <f t="shared" si="0"/>
        <v>15.400000000001455</v>
      </c>
    </row>
    <row r="34" spans="1:6" ht="25.5">
      <c r="A34" s="60" t="s">
        <v>167</v>
      </c>
      <c r="B34" s="44">
        <v>200</v>
      </c>
      <c r="C34" s="44" t="s">
        <v>292</v>
      </c>
      <c r="D34" s="71">
        <f>SUM(D35+D41)</f>
        <v>407300</v>
      </c>
      <c r="E34" s="71">
        <f>SUM(E35+E41)</f>
        <v>407120.35</v>
      </c>
      <c r="F34" s="72">
        <f t="shared" si="0"/>
        <v>179.65000000002328</v>
      </c>
    </row>
    <row r="35" spans="1:6" ht="12.75">
      <c r="A35" s="60" t="s">
        <v>19</v>
      </c>
      <c r="B35" s="44">
        <v>200</v>
      </c>
      <c r="C35" s="44" t="s">
        <v>293</v>
      </c>
      <c r="D35" s="71">
        <f>SUM(D36)</f>
        <v>191100</v>
      </c>
      <c r="E35" s="71">
        <f>SUM(E36)</f>
        <v>190979.34999999998</v>
      </c>
      <c r="F35" s="72">
        <f t="shared" si="0"/>
        <v>120.65000000002328</v>
      </c>
    </row>
    <row r="36" spans="1:6" ht="12.75">
      <c r="A36" s="60" t="s">
        <v>71</v>
      </c>
      <c r="B36" s="44">
        <v>200</v>
      </c>
      <c r="C36" s="44" t="s">
        <v>294</v>
      </c>
      <c r="D36" s="71">
        <f>SUM(D37+D38+D39+D40)</f>
        <v>191100</v>
      </c>
      <c r="E36" s="71">
        <f>SUM(E37+E38+E39+E40)</f>
        <v>190979.34999999998</v>
      </c>
      <c r="F36" s="72">
        <f t="shared" si="0"/>
        <v>120.65000000002328</v>
      </c>
    </row>
    <row r="37" spans="1:6" ht="12.75">
      <c r="A37" s="60" t="s">
        <v>21</v>
      </c>
      <c r="B37" s="44" t="s">
        <v>96</v>
      </c>
      <c r="C37" s="44" t="s">
        <v>295</v>
      </c>
      <c r="D37" s="71">
        <v>34300</v>
      </c>
      <c r="E37" s="71">
        <v>34233.98</v>
      </c>
      <c r="F37" s="72">
        <f t="shared" si="0"/>
        <v>66.0199999999968</v>
      </c>
    </row>
    <row r="38" spans="1:6" ht="12.75">
      <c r="A38" s="60" t="s">
        <v>26</v>
      </c>
      <c r="B38" s="44" t="s">
        <v>96</v>
      </c>
      <c r="C38" s="44" t="s">
        <v>296</v>
      </c>
      <c r="D38" s="71">
        <v>24600</v>
      </c>
      <c r="E38" s="71">
        <v>24590.58</v>
      </c>
      <c r="F38" s="72">
        <f t="shared" si="0"/>
        <v>9.419999999998254</v>
      </c>
    </row>
    <row r="39" spans="1:6" ht="27" customHeight="1">
      <c r="A39" s="60" t="s">
        <v>72</v>
      </c>
      <c r="B39" s="44">
        <v>200</v>
      </c>
      <c r="C39" s="44" t="s">
        <v>297</v>
      </c>
      <c r="D39" s="71">
        <v>40300</v>
      </c>
      <c r="E39" s="71">
        <v>40259</v>
      </c>
      <c r="F39" s="72">
        <f t="shared" si="0"/>
        <v>41</v>
      </c>
    </row>
    <row r="40" spans="1:6" ht="16.5" customHeight="1">
      <c r="A40" s="60" t="s">
        <v>69</v>
      </c>
      <c r="B40" s="44">
        <v>200</v>
      </c>
      <c r="C40" s="44" t="s">
        <v>298</v>
      </c>
      <c r="D40" s="71">
        <v>91900</v>
      </c>
      <c r="E40" s="71">
        <v>91895.79</v>
      </c>
      <c r="F40" s="72">
        <f t="shared" si="0"/>
        <v>4.210000000006403</v>
      </c>
    </row>
    <row r="41" spans="1:6" ht="14.25" customHeight="1">
      <c r="A41" s="60" t="s">
        <v>24</v>
      </c>
      <c r="B41" s="44">
        <v>200</v>
      </c>
      <c r="C41" s="44" t="s">
        <v>299</v>
      </c>
      <c r="D41" s="71">
        <v>216200</v>
      </c>
      <c r="E41" s="71">
        <v>216141</v>
      </c>
      <c r="F41" s="72">
        <f t="shared" si="0"/>
        <v>59</v>
      </c>
    </row>
    <row r="42" spans="1:6" ht="0.75" customHeight="1" hidden="1">
      <c r="A42" s="60" t="s">
        <v>21</v>
      </c>
      <c r="B42" s="44" t="s">
        <v>96</v>
      </c>
      <c r="C42" s="44" t="s">
        <v>295</v>
      </c>
      <c r="D42" s="71">
        <v>0</v>
      </c>
      <c r="E42" s="71">
        <v>0</v>
      </c>
      <c r="F42" s="72">
        <f t="shared" si="0"/>
        <v>0</v>
      </c>
    </row>
    <row r="43" spans="1:6" ht="14.25" customHeight="1" hidden="1">
      <c r="A43" s="60" t="s">
        <v>198</v>
      </c>
      <c r="B43" s="44">
        <v>200</v>
      </c>
      <c r="C43" s="44" t="s">
        <v>295</v>
      </c>
      <c r="D43" s="71">
        <v>0</v>
      </c>
      <c r="E43" s="71">
        <v>0</v>
      </c>
      <c r="F43" s="72">
        <f t="shared" si="0"/>
        <v>0</v>
      </c>
    </row>
    <row r="44" spans="1:6" ht="14.25" customHeight="1">
      <c r="A44" s="60" t="s">
        <v>22</v>
      </c>
      <c r="B44" s="44" t="s">
        <v>96</v>
      </c>
      <c r="C44" s="44" t="s">
        <v>300</v>
      </c>
      <c r="D44" s="71">
        <v>155000</v>
      </c>
      <c r="E44" s="71">
        <v>154985.41</v>
      </c>
      <c r="F44" s="72">
        <f t="shared" si="0"/>
        <v>14.589999999996508</v>
      </c>
    </row>
    <row r="45" spans="1:6" ht="12.75">
      <c r="A45" s="60" t="s">
        <v>22</v>
      </c>
      <c r="B45" s="44">
        <v>200</v>
      </c>
      <c r="C45" s="44" t="s">
        <v>301</v>
      </c>
      <c r="D45" s="71">
        <v>32800</v>
      </c>
      <c r="E45" s="71">
        <v>32777.75</v>
      </c>
      <c r="F45" s="72">
        <f t="shared" si="0"/>
        <v>22.25</v>
      </c>
    </row>
    <row r="46" spans="1:6" ht="173.25" customHeight="1">
      <c r="A46" s="77" t="s">
        <v>325</v>
      </c>
      <c r="B46" s="44">
        <v>200</v>
      </c>
      <c r="C46" s="44" t="s">
        <v>302</v>
      </c>
      <c r="D46" s="71">
        <v>200</v>
      </c>
      <c r="E46" s="71">
        <v>200</v>
      </c>
      <c r="F46" s="72">
        <f t="shared" si="0"/>
        <v>0</v>
      </c>
    </row>
    <row r="47" spans="1:6" ht="12.75">
      <c r="A47" s="60" t="s">
        <v>24</v>
      </c>
      <c r="B47" s="44">
        <v>200</v>
      </c>
      <c r="C47" s="44" t="s">
        <v>303</v>
      </c>
      <c r="D47" s="71">
        <v>200</v>
      </c>
      <c r="E47" s="71">
        <v>200</v>
      </c>
      <c r="F47" s="72">
        <f t="shared" si="0"/>
        <v>0</v>
      </c>
    </row>
    <row r="48" spans="1:6" ht="79.5" customHeight="1">
      <c r="A48" s="77" t="s">
        <v>326</v>
      </c>
      <c r="B48" s="44">
        <v>200</v>
      </c>
      <c r="C48" s="44" t="s">
        <v>305</v>
      </c>
      <c r="D48" s="71">
        <f>SUM(D50)</f>
        <v>17400</v>
      </c>
      <c r="E48" s="71">
        <v>17400</v>
      </c>
      <c r="F48" s="72">
        <f t="shared" si="0"/>
        <v>0</v>
      </c>
    </row>
    <row r="49" spans="1:6" ht="12.75" hidden="1">
      <c r="A49" s="60" t="s">
        <v>183</v>
      </c>
      <c r="B49" s="44">
        <v>200</v>
      </c>
      <c r="C49" s="44" t="s">
        <v>295</v>
      </c>
      <c r="D49" s="71">
        <v>0</v>
      </c>
      <c r="E49" s="71">
        <v>0</v>
      </c>
      <c r="F49" s="72">
        <f t="shared" si="0"/>
        <v>0</v>
      </c>
    </row>
    <row r="50" spans="1:6" ht="12.75">
      <c r="A50" s="60" t="s">
        <v>73</v>
      </c>
      <c r="B50" s="44" t="s">
        <v>96</v>
      </c>
      <c r="C50" s="44" t="s">
        <v>306</v>
      </c>
      <c r="D50" s="71">
        <v>17400</v>
      </c>
      <c r="E50" s="71">
        <v>17400</v>
      </c>
      <c r="F50" s="72">
        <f t="shared" si="0"/>
        <v>0</v>
      </c>
    </row>
    <row r="51" spans="1:6" ht="25.5">
      <c r="A51" s="60" t="s">
        <v>25</v>
      </c>
      <c r="B51" s="44">
        <v>200</v>
      </c>
      <c r="C51" s="44" t="s">
        <v>304</v>
      </c>
      <c r="D51" s="71">
        <v>17400</v>
      </c>
      <c r="E51" s="71">
        <v>17400</v>
      </c>
      <c r="F51" s="72">
        <f t="shared" si="0"/>
        <v>0</v>
      </c>
    </row>
    <row r="52" spans="1:6" ht="12.75">
      <c r="A52" s="60" t="s">
        <v>147</v>
      </c>
      <c r="B52" s="44">
        <v>200</v>
      </c>
      <c r="C52" s="44" t="s">
        <v>309</v>
      </c>
      <c r="D52" s="71">
        <f>SUM(D54+D56+D58)</f>
        <v>78700</v>
      </c>
      <c r="E52" s="71">
        <f>SUM(E53+E55+E57)</f>
        <v>78585.42</v>
      </c>
      <c r="F52" s="72">
        <f t="shared" si="0"/>
        <v>114.58000000000175</v>
      </c>
    </row>
    <row r="53" spans="1:6" ht="114.75" customHeight="1">
      <c r="A53" s="77" t="s">
        <v>327</v>
      </c>
      <c r="B53" s="44" t="s">
        <v>96</v>
      </c>
      <c r="C53" s="44" t="s">
        <v>307</v>
      </c>
      <c r="D53" s="71">
        <v>38800</v>
      </c>
      <c r="E53" s="71">
        <v>38732</v>
      </c>
      <c r="F53" s="72">
        <f t="shared" si="0"/>
        <v>68</v>
      </c>
    </row>
    <row r="54" spans="1:6" ht="12.75">
      <c r="A54" s="60" t="s">
        <v>69</v>
      </c>
      <c r="B54" s="44">
        <v>200</v>
      </c>
      <c r="C54" s="44" t="s">
        <v>308</v>
      </c>
      <c r="D54" s="71">
        <v>38800</v>
      </c>
      <c r="E54" s="71">
        <v>38732</v>
      </c>
      <c r="F54" s="72">
        <f t="shared" si="0"/>
        <v>68</v>
      </c>
    </row>
    <row r="55" spans="1:6" ht="71.25" customHeight="1">
      <c r="A55" s="60" t="s">
        <v>313</v>
      </c>
      <c r="B55" s="44" t="s">
        <v>96</v>
      </c>
      <c r="C55" s="44" t="s">
        <v>314</v>
      </c>
      <c r="D55" s="71">
        <v>18000</v>
      </c>
      <c r="E55" s="71">
        <v>18000</v>
      </c>
      <c r="F55" s="72">
        <f>D55-E55</f>
        <v>0</v>
      </c>
    </row>
    <row r="56" spans="1:6" ht="20.25" customHeight="1">
      <c r="A56" s="60" t="s">
        <v>69</v>
      </c>
      <c r="B56" s="40">
        <v>200</v>
      </c>
      <c r="C56" s="44" t="s">
        <v>310</v>
      </c>
      <c r="D56" s="73">
        <v>18000</v>
      </c>
      <c r="E56" s="71">
        <v>18000</v>
      </c>
      <c r="F56" s="72">
        <f>D56-E56</f>
        <v>0</v>
      </c>
    </row>
    <row r="57" spans="1:6" ht="63" customHeight="1">
      <c r="A57" s="60" t="s">
        <v>328</v>
      </c>
      <c r="B57" s="44" t="s">
        <v>96</v>
      </c>
      <c r="C57" s="44" t="s">
        <v>312</v>
      </c>
      <c r="D57" s="71">
        <v>21900</v>
      </c>
      <c r="E57" s="71">
        <v>21853.42</v>
      </c>
      <c r="F57" s="72">
        <f t="shared" si="0"/>
        <v>46.580000000001746</v>
      </c>
    </row>
    <row r="58" spans="1:6" ht="27" customHeight="1">
      <c r="A58" s="60" t="s">
        <v>69</v>
      </c>
      <c r="B58" s="40">
        <v>200</v>
      </c>
      <c r="C58" s="44" t="s">
        <v>311</v>
      </c>
      <c r="D58" s="73">
        <v>21900</v>
      </c>
      <c r="E58" s="71">
        <v>21853.42</v>
      </c>
      <c r="F58" s="72">
        <f t="shared" si="0"/>
        <v>46.580000000001746</v>
      </c>
    </row>
    <row r="59" spans="1:6" ht="12.75">
      <c r="A59" s="60" t="s">
        <v>168</v>
      </c>
      <c r="B59" s="44" t="s">
        <v>96</v>
      </c>
      <c r="C59" s="44" t="s">
        <v>169</v>
      </c>
      <c r="D59" s="71">
        <f aca="true" t="shared" si="2" ref="D59:E63">SUM(D60)</f>
        <v>62000</v>
      </c>
      <c r="E59" s="71">
        <f t="shared" si="2"/>
        <v>62000</v>
      </c>
      <c r="F59" s="72">
        <f t="shared" si="0"/>
        <v>0</v>
      </c>
    </row>
    <row r="60" spans="1:6" ht="12.75">
      <c r="A60" s="60" t="s">
        <v>70</v>
      </c>
      <c r="B60" s="44">
        <v>200</v>
      </c>
      <c r="C60" s="44" t="s">
        <v>140</v>
      </c>
      <c r="D60" s="71">
        <f t="shared" si="2"/>
        <v>62000</v>
      </c>
      <c r="E60" s="71">
        <f t="shared" si="2"/>
        <v>62000</v>
      </c>
      <c r="F60" s="72">
        <f t="shared" si="0"/>
        <v>0</v>
      </c>
    </row>
    <row r="61" spans="1:6" ht="60">
      <c r="A61" s="77" t="s">
        <v>329</v>
      </c>
      <c r="B61" s="44">
        <v>200</v>
      </c>
      <c r="C61" s="44" t="s">
        <v>315</v>
      </c>
      <c r="D61" s="71">
        <f t="shared" si="2"/>
        <v>62000</v>
      </c>
      <c r="E61" s="71">
        <f t="shared" si="2"/>
        <v>62000</v>
      </c>
      <c r="F61" s="72">
        <f t="shared" si="0"/>
        <v>0</v>
      </c>
    </row>
    <row r="62" spans="1:6" ht="12.75">
      <c r="A62" s="60" t="s">
        <v>170</v>
      </c>
      <c r="B62" s="44">
        <v>200</v>
      </c>
      <c r="C62" s="44" t="s">
        <v>316</v>
      </c>
      <c r="D62" s="71">
        <f t="shared" si="2"/>
        <v>62000</v>
      </c>
      <c r="E62" s="71">
        <f t="shared" si="2"/>
        <v>62000</v>
      </c>
      <c r="F62" s="72">
        <f t="shared" si="0"/>
        <v>0</v>
      </c>
    </row>
    <row r="63" spans="1:6" ht="12.75">
      <c r="A63" s="60" t="s">
        <v>19</v>
      </c>
      <c r="B63" s="44">
        <v>200</v>
      </c>
      <c r="C63" s="44" t="s">
        <v>317</v>
      </c>
      <c r="D63" s="71">
        <f t="shared" si="2"/>
        <v>62000</v>
      </c>
      <c r="E63" s="71">
        <f t="shared" si="2"/>
        <v>62000</v>
      </c>
      <c r="F63" s="72">
        <f t="shared" si="0"/>
        <v>0</v>
      </c>
    </row>
    <row r="64" spans="1:6" ht="12.75">
      <c r="A64" s="60" t="s">
        <v>67</v>
      </c>
      <c r="B64" s="44">
        <v>200</v>
      </c>
      <c r="C64" s="44" t="s">
        <v>318</v>
      </c>
      <c r="D64" s="71">
        <f>SUM(D65,D66)</f>
        <v>62000</v>
      </c>
      <c r="E64" s="71">
        <f>SUM(E66+E65)</f>
        <v>62000</v>
      </c>
      <c r="F64" s="72">
        <f t="shared" si="0"/>
        <v>0</v>
      </c>
    </row>
    <row r="65" spans="1:6" ht="12.75">
      <c r="A65" s="60" t="s">
        <v>20</v>
      </c>
      <c r="B65" s="44">
        <v>200</v>
      </c>
      <c r="C65" s="44" t="s">
        <v>319</v>
      </c>
      <c r="D65" s="71">
        <v>47600</v>
      </c>
      <c r="E65" s="71">
        <v>47600</v>
      </c>
      <c r="F65" s="72">
        <f t="shared" si="0"/>
        <v>0</v>
      </c>
    </row>
    <row r="66" spans="1:6" ht="12.75">
      <c r="A66" s="60" t="s">
        <v>68</v>
      </c>
      <c r="B66" s="44">
        <v>200</v>
      </c>
      <c r="C66" s="44" t="s">
        <v>320</v>
      </c>
      <c r="D66" s="71">
        <v>14400</v>
      </c>
      <c r="E66" s="71">
        <v>14400</v>
      </c>
      <c r="F66" s="72">
        <f t="shared" si="0"/>
        <v>0</v>
      </c>
    </row>
    <row r="67" spans="1:6" ht="12.75">
      <c r="A67" s="60" t="s">
        <v>171</v>
      </c>
      <c r="B67" s="44" t="s">
        <v>96</v>
      </c>
      <c r="C67" s="44" t="s">
        <v>172</v>
      </c>
      <c r="D67" s="71">
        <f>SUM(D68)</f>
        <v>50700</v>
      </c>
      <c r="E67" s="71">
        <f>SUM(E68)</f>
        <v>50615.32</v>
      </c>
      <c r="F67" s="72">
        <f t="shared" si="0"/>
        <v>84.68000000000029</v>
      </c>
    </row>
    <row r="68" spans="1:6" ht="44.25" customHeight="1">
      <c r="A68" s="60" t="s">
        <v>92</v>
      </c>
      <c r="B68" s="44" t="s">
        <v>96</v>
      </c>
      <c r="C68" s="44" t="s">
        <v>141</v>
      </c>
      <c r="D68" s="71">
        <v>50700</v>
      </c>
      <c r="E68" s="71">
        <f>SUM(E76+E78)</f>
        <v>50615.32</v>
      </c>
      <c r="F68" s="72">
        <f t="shared" si="0"/>
        <v>84.68000000000029</v>
      </c>
    </row>
    <row r="69" spans="1:6" ht="0.75" customHeight="1" hidden="1">
      <c r="A69" s="60" t="s">
        <v>213</v>
      </c>
      <c r="B69" s="44" t="s">
        <v>96</v>
      </c>
      <c r="C69" s="44" t="s">
        <v>214</v>
      </c>
      <c r="D69" s="71">
        <v>0</v>
      </c>
      <c r="E69" s="71">
        <v>0</v>
      </c>
      <c r="F69" s="72">
        <f aca="true" t="shared" si="3" ref="F69:F128">D69-E69</f>
        <v>0</v>
      </c>
    </row>
    <row r="70" spans="1:6" ht="38.25" hidden="1">
      <c r="A70" s="60" t="s">
        <v>215</v>
      </c>
      <c r="B70" s="44" t="s">
        <v>96</v>
      </c>
      <c r="C70" s="44" t="s">
        <v>216</v>
      </c>
      <c r="D70" s="71">
        <v>0</v>
      </c>
      <c r="E70" s="71">
        <v>0</v>
      </c>
      <c r="F70" s="72">
        <f t="shared" si="3"/>
        <v>0</v>
      </c>
    </row>
    <row r="71" spans="1:6" ht="25.5" hidden="1">
      <c r="A71" s="60" t="s">
        <v>167</v>
      </c>
      <c r="B71" s="44" t="s">
        <v>96</v>
      </c>
      <c r="C71" s="44" t="s">
        <v>217</v>
      </c>
      <c r="D71" s="71">
        <v>0</v>
      </c>
      <c r="E71" s="71">
        <v>0</v>
      </c>
      <c r="F71" s="72">
        <f t="shared" si="3"/>
        <v>0</v>
      </c>
    </row>
    <row r="72" spans="1:6" ht="12.75" hidden="1">
      <c r="A72" s="60" t="s">
        <v>19</v>
      </c>
      <c r="B72" s="44" t="s">
        <v>96</v>
      </c>
      <c r="C72" s="44" t="s">
        <v>218</v>
      </c>
      <c r="D72" s="71">
        <v>0</v>
      </c>
      <c r="E72" s="71">
        <v>0</v>
      </c>
      <c r="F72" s="72">
        <f t="shared" si="3"/>
        <v>0</v>
      </c>
    </row>
    <row r="73" spans="1:6" ht="12.75" hidden="1">
      <c r="A73" s="60" t="s">
        <v>71</v>
      </c>
      <c r="B73" s="44" t="s">
        <v>96</v>
      </c>
      <c r="C73" s="44" t="s">
        <v>219</v>
      </c>
      <c r="D73" s="71">
        <v>0</v>
      </c>
      <c r="E73" s="71">
        <v>0</v>
      </c>
      <c r="F73" s="72">
        <f t="shared" si="3"/>
        <v>0</v>
      </c>
    </row>
    <row r="74" spans="1:6" ht="12.75" hidden="1">
      <c r="A74" s="60" t="s">
        <v>69</v>
      </c>
      <c r="B74" s="44" t="s">
        <v>96</v>
      </c>
      <c r="C74" s="44" t="s">
        <v>220</v>
      </c>
      <c r="D74" s="71">
        <v>0</v>
      </c>
      <c r="E74" s="71">
        <v>0</v>
      </c>
      <c r="F74" s="72">
        <f t="shared" si="3"/>
        <v>0</v>
      </c>
    </row>
    <row r="75" spans="1:6" ht="12.75" hidden="1">
      <c r="A75" s="60"/>
      <c r="B75" s="44" t="s">
        <v>96</v>
      </c>
      <c r="C75" s="44"/>
      <c r="D75" s="71"/>
      <c r="E75" s="71">
        <v>0</v>
      </c>
      <c r="F75" s="72">
        <f t="shared" si="3"/>
        <v>0</v>
      </c>
    </row>
    <row r="76" spans="1:6" ht="63.75">
      <c r="A76" s="60" t="s">
        <v>398</v>
      </c>
      <c r="B76" s="44" t="s">
        <v>96</v>
      </c>
      <c r="C76" s="44" t="s">
        <v>403</v>
      </c>
      <c r="D76" s="71">
        <v>700</v>
      </c>
      <c r="E76" s="71">
        <v>689.52</v>
      </c>
      <c r="F76" s="72">
        <f t="shared" si="3"/>
        <v>10.480000000000018</v>
      </c>
    </row>
    <row r="77" spans="1:6" ht="12.75">
      <c r="A77" s="60" t="s">
        <v>69</v>
      </c>
      <c r="B77" s="44" t="s">
        <v>96</v>
      </c>
      <c r="C77" s="44" t="s">
        <v>404</v>
      </c>
      <c r="D77" s="71">
        <v>700</v>
      </c>
      <c r="E77" s="71">
        <v>689.52</v>
      </c>
      <c r="F77" s="72">
        <f t="shared" si="3"/>
        <v>10.480000000000018</v>
      </c>
    </row>
    <row r="78" spans="1:6" ht="96.75" customHeight="1">
      <c r="A78" s="77" t="s">
        <v>330</v>
      </c>
      <c r="B78" s="44" t="s">
        <v>96</v>
      </c>
      <c r="C78" s="44" t="s">
        <v>321</v>
      </c>
      <c r="D78" s="71">
        <f>SUM(D79)</f>
        <v>50000</v>
      </c>
      <c r="E78" s="71">
        <v>49925.8</v>
      </c>
      <c r="F78" s="72">
        <f t="shared" si="3"/>
        <v>74.19999999999709</v>
      </c>
    </row>
    <row r="79" spans="1:6" ht="12.75">
      <c r="A79" s="60" t="s">
        <v>69</v>
      </c>
      <c r="B79" s="44" t="s">
        <v>96</v>
      </c>
      <c r="C79" s="44" t="s">
        <v>322</v>
      </c>
      <c r="D79" s="71">
        <v>50000</v>
      </c>
      <c r="E79" s="71">
        <v>49925.8</v>
      </c>
      <c r="F79" s="72">
        <f t="shared" si="3"/>
        <v>74.19999999999709</v>
      </c>
    </row>
    <row r="80" spans="1:6" ht="0.75" customHeight="1" hidden="1">
      <c r="A80" s="60" t="s">
        <v>23</v>
      </c>
      <c r="B80" s="44" t="s">
        <v>96</v>
      </c>
      <c r="C80" s="44" t="s">
        <v>181</v>
      </c>
      <c r="D80" s="71">
        <v>0</v>
      </c>
      <c r="E80" s="71">
        <v>0</v>
      </c>
      <c r="F80" s="72">
        <f t="shared" si="3"/>
        <v>0</v>
      </c>
    </row>
    <row r="81" spans="1:6" ht="12.75" hidden="1">
      <c r="A81" s="60" t="s">
        <v>183</v>
      </c>
      <c r="B81" s="44" t="s">
        <v>96</v>
      </c>
      <c r="C81" s="44" t="s">
        <v>182</v>
      </c>
      <c r="D81" s="71">
        <v>0</v>
      </c>
      <c r="E81" s="71">
        <v>0</v>
      </c>
      <c r="F81" s="72">
        <f t="shared" si="3"/>
        <v>0</v>
      </c>
    </row>
    <row r="82" spans="1:6" ht="12.75">
      <c r="A82" s="60" t="s">
        <v>157</v>
      </c>
      <c r="B82" s="44" t="s">
        <v>96</v>
      </c>
      <c r="C82" s="44" t="s">
        <v>158</v>
      </c>
      <c r="D82" s="71">
        <f>SUM(D83+D97)</f>
        <v>1974400</v>
      </c>
      <c r="E82" s="71">
        <f>SUM(E97+E83)</f>
        <v>1264560</v>
      </c>
      <c r="F82" s="72">
        <f t="shared" si="3"/>
        <v>709840</v>
      </c>
    </row>
    <row r="83" spans="1:6" ht="12.75">
      <c r="A83" s="60" t="s">
        <v>173</v>
      </c>
      <c r="B83" s="44" t="s">
        <v>96</v>
      </c>
      <c r="C83" s="44" t="s">
        <v>174</v>
      </c>
      <c r="D83" s="71">
        <f>SUM(D94+D92+D86+D84+D91+D88)</f>
        <v>1939200</v>
      </c>
      <c r="E83" s="71">
        <f>SUM(E94+E86+E91+E92+E84+E88)</f>
        <v>1229360</v>
      </c>
      <c r="F83" s="72">
        <f t="shared" si="3"/>
        <v>709840</v>
      </c>
    </row>
    <row r="84" spans="1:6" ht="75">
      <c r="A84" s="77" t="s">
        <v>332</v>
      </c>
      <c r="B84" s="44">
        <v>200</v>
      </c>
      <c r="C84" s="44" t="s">
        <v>331</v>
      </c>
      <c r="D84" s="71">
        <f>SUM(D85)</f>
        <v>23700</v>
      </c>
      <c r="E84" s="71">
        <v>23603</v>
      </c>
      <c r="F84" s="72">
        <f t="shared" si="3"/>
        <v>97</v>
      </c>
    </row>
    <row r="85" spans="1:6" ht="12.75">
      <c r="A85" s="60" t="s">
        <v>72</v>
      </c>
      <c r="B85" s="44">
        <v>200</v>
      </c>
      <c r="C85" s="44" t="s">
        <v>333</v>
      </c>
      <c r="D85" s="71">
        <v>23700</v>
      </c>
      <c r="E85" s="71">
        <v>23603</v>
      </c>
      <c r="F85" s="72">
        <f t="shared" si="3"/>
        <v>97</v>
      </c>
    </row>
    <row r="86" spans="1:6" ht="90" customHeight="1">
      <c r="A86" s="77" t="s">
        <v>336</v>
      </c>
      <c r="B86" s="44">
        <v>200</v>
      </c>
      <c r="C86" s="44" t="s">
        <v>334</v>
      </c>
      <c r="D86" s="71">
        <f>SUM(D87)</f>
        <v>1500000</v>
      </c>
      <c r="E86" s="71">
        <v>1098497</v>
      </c>
      <c r="F86" s="72">
        <f t="shared" si="3"/>
        <v>401503</v>
      </c>
    </row>
    <row r="87" spans="1:6" ht="12.75">
      <c r="A87" s="60" t="s">
        <v>72</v>
      </c>
      <c r="B87" s="44">
        <v>200</v>
      </c>
      <c r="C87" s="44" t="s">
        <v>335</v>
      </c>
      <c r="D87" s="71">
        <v>1500000</v>
      </c>
      <c r="E87" s="71">
        <v>1098497</v>
      </c>
      <c r="F87" s="72">
        <f t="shared" si="3"/>
        <v>401503</v>
      </c>
    </row>
    <row r="88" spans="1:6" ht="90">
      <c r="A88" s="77" t="s">
        <v>339</v>
      </c>
      <c r="B88" s="44">
        <v>200</v>
      </c>
      <c r="C88" s="44" t="s">
        <v>337</v>
      </c>
      <c r="D88" s="71">
        <f>SUM(D89)</f>
        <v>141100</v>
      </c>
      <c r="E88" s="71">
        <v>21172</v>
      </c>
      <c r="F88" s="72">
        <f>D88-E88</f>
        <v>119928</v>
      </c>
    </row>
    <row r="89" spans="1:6" ht="12.75">
      <c r="A89" s="60" t="s">
        <v>69</v>
      </c>
      <c r="B89" s="44">
        <v>200</v>
      </c>
      <c r="C89" s="44" t="s">
        <v>338</v>
      </c>
      <c r="D89" s="71">
        <v>141100</v>
      </c>
      <c r="E89" s="71">
        <v>21172</v>
      </c>
      <c r="F89" s="72">
        <f>D89-E89</f>
        <v>119928</v>
      </c>
    </row>
    <row r="90" spans="1:6" ht="76.5">
      <c r="A90" s="60" t="s">
        <v>406</v>
      </c>
      <c r="B90" s="44" t="s">
        <v>96</v>
      </c>
      <c r="C90" s="44" t="s">
        <v>405</v>
      </c>
      <c r="D90" s="71">
        <v>2700</v>
      </c>
      <c r="E90" s="71">
        <v>2678</v>
      </c>
      <c r="F90" s="72">
        <f t="shared" si="3"/>
        <v>22</v>
      </c>
    </row>
    <row r="91" spans="1:6" ht="12.75">
      <c r="A91" s="60" t="s">
        <v>72</v>
      </c>
      <c r="B91" s="44" t="s">
        <v>96</v>
      </c>
      <c r="C91" s="44" t="s">
        <v>367</v>
      </c>
      <c r="D91" s="71">
        <v>2700</v>
      </c>
      <c r="E91" s="71">
        <v>2678</v>
      </c>
      <c r="F91" s="72">
        <f t="shared" si="3"/>
        <v>22</v>
      </c>
    </row>
    <row r="92" spans="1:6" ht="90">
      <c r="A92" s="77" t="s">
        <v>342</v>
      </c>
      <c r="B92" s="44">
        <v>200</v>
      </c>
      <c r="C92" s="44" t="s">
        <v>340</v>
      </c>
      <c r="D92" s="71">
        <v>71700</v>
      </c>
      <c r="E92" s="71">
        <v>37960</v>
      </c>
      <c r="F92" s="72">
        <f t="shared" si="3"/>
        <v>33740</v>
      </c>
    </row>
    <row r="93" spans="1:6" ht="12.75">
      <c r="A93" s="60" t="s">
        <v>72</v>
      </c>
      <c r="B93" s="44">
        <v>200</v>
      </c>
      <c r="C93" s="44" t="s">
        <v>341</v>
      </c>
      <c r="D93" s="71">
        <v>71700</v>
      </c>
      <c r="E93" s="71">
        <v>37960</v>
      </c>
      <c r="F93" s="72">
        <f t="shared" si="3"/>
        <v>33740</v>
      </c>
    </row>
    <row r="94" spans="1:6" ht="60">
      <c r="A94" s="77" t="s">
        <v>344</v>
      </c>
      <c r="B94" s="44" t="s">
        <v>96</v>
      </c>
      <c r="C94" s="44" t="s">
        <v>343</v>
      </c>
      <c r="D94" s="71">
        <v>200000</v>
      </c>
      <c r="E94" s="71">
        <v>45450</v>
      </c>
      <c r="F94" s="72">
        <f t="shared" si="3"/>
        <v>154550</v>
      </c>
    </row>
    <row r="95" spans="1:6" ht="21" customHeight="1">
      <c r="A95" s="60" t="s">
        <v>72</v>
      </c>
      <c r="B95" s="44" t="s">
        <v>96</v>
      </c>
      <c r="C95" s="44" t="s">
        <v>345</v>
      </c>
      <c r="D95" s="71">
        <v>154500</v>
      </c>
      <c r="E95" s="71">
        <v>0</v>
      </c>
      <c r="F95" s="72">
        <f t="shared" si="3"/>
        <v>154500</v>
      </c>
    </row>
    <row r="96" spans="1:6" ht="21" customHeight="1">
      <c r="A96" s="60" t="s">
        <v>69</v>
      </c>
      <c r="B96" s="44" t="s">
        <v>96</v>
      </c>
      <c r="C96" s="44" t="s">
        <v>368</v>
      </c>
      <c r="D96" s="71">
        <v>45500</v>
      </c>
      <c r="E96" s="71">
        <v>45450</v>
      </c>
      <c r="F96" s="72">
        <f t="shared" si="3"/>
        <v>50</v>
      </c>
    </row>
    <row r="97" spans="1:6" ht="21" customHeight="1">
      <c r="A97" s="78" t="s">
        <v>77</v>
      </c>
      <c r="B97" s="44" t="s">
        <v>96</v>
      </c>
      <c r="C97" s="44" t="s">
        <v>148</v>
      </c>
      <c r="D97" s="71">
        <v>35200</v>
      </c>
      <c r="E97" s="71">
        <v>35200</v>
      </c>
      <c r="F97" s="72">
        <f t="shared" si="3"/>
        <v>0</v>
      </c>
    </row>
    <row r="98" spans="1:6" ht="60">
      <c r="A98" s="77" t="s">
        <v>348</v>
      </c>
      <c r="B98" s="44" t="s">
        <v>96</v>
      </c>
      <c r="C98" s="44" t="s">
        <v>346</v>
      </c>
      <c r="D98" s="71" t="e">
        <f>SUM(D99,#REF!)</f>
        <v>#REF!</v>
      </c>
      <c r="E98" s="71" t="e">
        <f>SUM(E99,#REF!)</f>
        <v>#REF!</v>
      </c>
      <c r="F98" s="72" t="e">
        <f t="shared" si="3"/>
        <v>#REF!</v>
      </c>
    </row>
    <row r="99" spans="1:6" ht="33" customHeight="1">
      <c r="A99" s="60" t="s">
        <v>25</v>
      </c>
      <c r="B99" s="44" t="s">
        <v>96</v>
      </c>
      <c r="C99" s="44" t="s">
        <v>347</v>
      </c>
      <c r="D99" s="71">
        <v>35200</v>
      </c>
      <c r="E99" s="71">
        <v>35200</v>
      </c>
      <c r="F99" s="72">
        <f t="shared" si="3"/>
        <v>0</v>
      </c>
    </row>
    <row r="100" spans="1:6" ht="17.25" customHeight="1" thickBot="1">
      <c r="A100" s="79" t="s">
        <v>366</v>
      </c>
      <c r="B100" s="44" t="s">
        <v>96</v>
      </c>
      <c r="C100" s="44" t="s">
        <v>95</v>
      </c>
      <c r="D100" s="71">
        <f>SUM(D101+D113)</f>
        <v>269709.27</v>
      </c>
      <c r="E100" s="71">
        <f>SUM(E113+E101)</f>
        <v>269279.02</v>
      </c>
      <c r="F100" s="72">
        <f t="shared" si="3"/>
        <v>430.25</v>
      </c>
    </row>
    <row r="101" spans="1:6" ht="18" customHeight="1">
      <c r="A101" s="78" t="s">
        <v>236</v>
      </c>
      <c r="B101" s="44" t="s">
        <v>96</v>
      </c>
      <c r="C101" s="44" t="s">
        <v>235</v>
      </c>
      <c r="D101" s="71">
        <f>SUM(D102+D104+D106+D108+D110)</f>
        <v>201100</v>
      </c>
      <c r="E101" s="71">
        <f>SUM(E102+E104+E106+E108+E110)</f>
        <v>200944.95</v>
      </c>
      <c r="F101" s="72">
        <f t="shared" si="3"/>
        <v>155.04999999998836</v>
      </c>
    </row>
    <row r="102" spans="1:6" ht="24" customHeight="1">
      <c r="A102" s="77" t="s">
        <v>350</v>
      </c>
      <c r="B102" s="44" t="s">
        <v>96</v>
      </c>
      <c r="C102" s="44" t="s">
        <v>349</v>
      </c>
      <c r="D102" s="71">
        <v>42400</v>
      </c>
      <c r="E102" s="71">
        <v>42381</v>
      </c>
      <c r="F102" s="72">
        <f t="shared" si="3"/>
        <v>19</v>
      </c>
    </row>
    <row r="103" spans="1:6" ht="20.25" customHeight="1">
      <c r="A103" s="60" t="s">
        <v>72</v>
      </c>
      <c r="B103" s="44" t="s">
        <v>96</v>
      </c>
      <c r="C103" s="44" t="s">
        <v>351</v>
      </c>
      <c r="D103" s="71">
        <v>42400</v>
      </c>
      <c r="E103" s="71">
        <v>42381</v>
      </c>
      <c r="F103" s="72">
        <f t="shared" si="3"/>
        <v>19</v>
      </c>
    </row>
    <row r="104" spans="1:6" ht="54" customHeight="1">
      <c r="A104" s="60" t="s">
        <v>374</v>
      </c>
      <c r="B104" s="44" t="s">
        <v>96</v>
      </c>
      <c r="C104" s="44" t="s">
        <v>373</v>
      </c>
      <c r="D104" s="71">
        <v>140800</v>
      </c>
      <c r="E104" s="71">
        <f>SUM(E105)</f>
        <v>140731.95</v>
      </c>
      <c r="F104" s="72">
        <f t="shared" si="3"/>
        <v>68.04999999998836</v>
      </c>
    </row>
    <row r="105" spans="1:6" ht="19.5" customHeight="1">
      <c r="A105" s="60" t="s">
        <v>69</v>
      </c>
      <c r="B105" s="44" t="s">
        <v>96</v>
      </c>
      <c r="C105" s="44" t="s">
        <v>369</v>
      </c>
      <c r="D105" s="71">
        <v>140800</v>
      </c>
      <c r="E105" s="71">
        <v>140731.95</v>
      </c>
      <c r="F105" s="72">
        <f t="shared" si="3"/>
        <v>68.04999999998836</v>
      </c>
    </row>
    <row r="106" spans="1:6" ht="100.5" customHeight="1">
      <c r="A106" s="60" t="s">
        <v>372</v>
      </c>
      <c r="B106" s="44"/>
      <c r="C106" s="44" t="s">
        <v>371</v>
      </c>
      <c r="D106" s="71">
        <v>600</v>
      </c>
      <c r="E106" s="71">
        <v>600</v>
      </c>
      <c r="F106" s="72">
        <f t="shared" si="3"/>
        <v>0</v>
      </c>
    </row>
    <row r="107" spans="1:6" ht="31.5" customHeight="1">
      <c r="A107" s="60" t="s">
        <v>94</v>
      </c>
      <c r="B107" s="44" t="s">
        <v>96</v>
      </c>
      <c r="C107" s="44" t="s">
        <v>370</v>
      </c>
      <c r="D107" s="71">
        <v>600</v>
      </c>
      <c r="E107" s="71">
        <v>600</v>
      </c>
      <c r="F107" s="72">
        <f t="shared" si="3"/>
        <v>0</v>
      </c>
    </row>
    <row r="108" spans="1:6" ht="108" customHeight="1">
      <c r="A108" s="77" t="s">
        <v>354</v>
      </c>
      <c r="B108" s="44" t="s">
        <v>96</v>
      </c>
      <c r="C108" s="44" t="s">
        <v>352</v>
      </c>
      <c r="D108" s="71">
        <v>14100</v>
      </c>
      <c r="E108" s="71">
        <v>14100</v>
      </c>
      <c r="F108" s="72">
        <f t="shared" si="3"/>
        <v>0</v>
      </c>
    </row>
    <row r="109" spans="1:6" ht="27" customHeight="1">
      <c r="A109" s="60" t="s">
        <v>94</v>
      </c>
      <c r="B109" s="44" t="s">
        <v>96</v>
      </c>
      <c r="C109" s="44" t="s">
        <v>353</v>
      </c>
      <c r="D109" s="71">
        <v>14100</v>
      </c>
      <c r="E109" s="71">
        <v>14100</v>
      </c>
      <c r="F109" s="72">
        <f t="shared" si="3"/>
        <v>0</v>
      </c>
    </row>
    <row r="110" spans="1:6" ht="27" customHeight="1">
      <c r="A110" s="60" t="s">
        <v>383</v>
      </c>
      <c r="B110" s="44" t="s">
        <v>96</v>
      </c>
      <c r="C110" s="44" t="s">
        <v>380</v>
      </c>
      <c r="D110" s="71">
        <v>3200</v>
      </c>
      <c r="E110" s="71">
        <v>3132</v>
      </c>
      <c r="F110" s="72">
        <f t="shared" si="3"/>
        <v>68</v>
      </c>
    </row>
    <row r="111" spans="1:6" ht="27" customHeight="1">
      <c r="A111" s="60" t="s">
        <v>93</v>
      </c>
      <c r="B111" s="44" t="s">
        <v>96</v>
      </c>
      <c r="C111" s="44" t="s">
        <v>381</v>
      </c>
      <c r="D111" s="71">
        <v>3200</v>
      </c>
      <c r="E111" s="71">
        <v>3132</v>
      </c>
      <c r="F111" s="72">
        <f t="shared" si="3"/>
        <v>68</v>
      </c>
    </row>
    <row r="112" spans="1:6" ht="27" customHeight="1">
      <c r="A112" s="60" t="s">
        <v>94</v>
      </c>
      <c r="B112" s="44" t="s">
        <v>96</v>
      </c>
      <c r="C112" s="44" t="s">
        <v>382</v>
      </c>
      <c r="D112" s="71">
        <v>3200</v>
      </c>
      <c r="E112" s="71">
        <v>3132</v>
      </c>
      <c r="F112" s="72">
        <f t="shared" si="3"/>
        <v>68</v>
      </c>
    </row>
    <row r="113" spans="1:6" ht="17.25" customHeight="1" thickBot="1">
      <c r="A113" s="80" t="s">
        <v>143</v>
      </c>
      <c r="B113" s="44" t="s">
        <v>96</v>
      </c>
      <c r="C113" s="44" t="s">
        <v>142</v>
      </c>
      <c r="D113" s="71">
        <f>SUM(D114+D119)</f>
        <v>68609.26999999999</v>
      </c>
      <c r="E113" s="71">
        <f>SUM(E119+E114)</f>
        <v>68334.07</v>
      </c>
      <c r="F113" s="72">
        <f t="shared" si="3"/>
        <v>275.19999999998254</v>
      </c>
    </row>
    <row r="114" spans="1:6" ht="97.5" customHeight="1">
      <c r="A114" s="77" t="s">
        <v>361</v>
      </c>
      <c r="B114" s="44" t="s">
        <v>96</v>
      </c>
      <c r="C114" s="44" t="s">
        <v>359</v>
      </c>
      <c r="D114" s="71">
        <v>23900</v>
      </c>
      <c r="E114" s="71">
        <v>23800.29</v>
      </c>
      <c r="F114" s="72">
        <f>D114-E114</f>
        <v>99.70999999999913</v>
      </c>
    </row>
    <row r="115" spans="1:6" ht="18.75" customHeight="1">
      <c r="A115" s="60" t="s">
        <v>26</v>
      </c>
      <c r="B115" s="44" t="s">
        <v>96</v>
      </c>
      <c r="C115" s="44" t="s">
        <v>360</v>
      </c>
      <c r="D115" s="71">
        <v>4500</v>
      </c>
      <c r="E115" s="71">
        <v>4451.4</v>
      </c>
      <c r="F115" s="72">
        <f t="shared" si="3"/>
        <v>48.600000000000364</v>
      </c>
    </row>
    <row r="116" spans="1:6" ht="18.75" customHeight="1">
      <c r="A116" s="60" t="s">
        <v>72</v>
      </c>
      <c r="B116" s="44" t="s">
        <v>96</v>
      </c>
      <c r="C116" s="44" t="s">
        <v>399</v>
      </c>
      <c r="D116" s="71">
        <v>14800</v>
      </c>
      <c r="E116" s="71">
        <v>14788.89</v>
      </c>
      <c r="F116" s="72">
        <f t="shared" si="3"/>
        <v>11.110000000000582</v>
      </c>
    </row>
    <row r="117" spans="1:6" ht="30.75" customHeight="1">
      <c r="A117" s="60" t="s">
        <v>69</v>
      </c>
      <c r="B117" s="44" t="s">
        <v>96</v>
      </c>
      <c r="C117" s="44" t="s">
        <v>375</v>
      </c>
      <c r="D117" s="71">
        <v>0</v>
      </c>
      <c r="E117" s="71">
        <v>0</v>
      </c>
      <c r="F117" s="72">
        <f t="shared" si="3"/>
        <v>0</v>
      </c>
    </row>
    <row r="118" spans="1:6" ht="19.5" customHeight="1">
      <c r="A118" s="60" t="s">
        <v>24</v>
      </c>
      <c r="B118" s="44" t="s">
        <v>96</v>
      </c>
      <c r="C118" s="44" t="s">
        <v>376</v>
      </c>
      <c r="D118" s="71">
        <v>4600</v>
      </c>
      <c r="E118" s="71">
        <v>4560</v>
      </c>
      <c r="F118" s="72">
        <f t="shared" si="3"/>
        <v>40</v>
      </c>
    </row>
    <row r="119" spans="1:6" ht="79.5" customHeight="1">
      <c r="A119" s="43" t="s">
        <v>357</v>
      </c>
      <c r="B119" s="44" t="s">
        <v>96</v>
      </c>
      <c r="C119" s="44" t="s">
        <v>355</v>
      </c>
      <c r="D119" s="71">
        <v>44709.27</v>
      </c>
      <c r="E119" s="71">
        <v>44533.78</v>
      </c>
      <c r="F119" s="72">
        <v>16294.49</v>
      </c>
    </row>
    <row r="120" spans="1:6" ht="19.5" customHeight="1">
      <c r="A120" s="60" t="s">
        <v>230</v>
      </c>
      <c r="B120" s="44" t="s">
        <v>96</v>
      </c>
      <c r="C120" s="44" t="s">
        <v>356</v>
      </c>
      <c r="D120" s="71">
        <v>11809.27</v>
      </c>
      <c r="E120" s="71">
        <v>11790</v>
      </c>
      <c r="F120" s="72">
        <v>6144.27</v>
      </c>
    </row>
    <row r="121" spans="1:6" ht="19.5" customHeight="1">
      <c r="A121" s="60" t="s">
        <v>72</v>
      </c>
      <c r="B121" s="44" t="s">
        <v>96</v>
      </c>
      <c r="C121" s="44" t="s">
        <v>358</v>
      </c>
      <c r="D121" s="71">
        <v>24200</v>
      </c>
      <c r="E121" s="71">
        <v>24115.5</v>
      </c>
      <c r="F121" s="72">
        <v>10078.5</v>
      </c>
    </row>
    <row r="122" spans="1:6" ht="19.5" customHeight="1">
      <c r="A122" s="60" t="s">
        <v>69</v>
      </c>
      <c r="B122" s="44" t="s">
        <v>96</v>
      </c>
      <c r="C122" s="44" t="s">
        <v>384</v>
      </c>
      <c r="D122" s="71">
        <v>8700</v>
      </c>
      <c r="E122" s="71">
        <v>8628.28</v>
      </c>
      <c r="F122" s="72">
        <v>71.72</v>
      </c>
    </row>
    <row r="123" spans="1:6" ht="12.75">
      <c r="A123" s="60" t="s">
        <v>175</v>
      </c>
      <c r="B123" s="44">
        <v>200</v>
      </c>
      <c r="C123" s="44" t="s">
        <v>176</v>
      </c>
      <c r="D123" s="71">
        <f>SUM(D124)</f>
        <v>2021800</v>
      </c>
      <c r="E123" s="71">
        <f>SUM(E124)</f>
        <v>1933339.65</v>
      </c>
      <c r="F123" s="72">
        <f t="shared" si="3"/>
        <v>88460.3500000001</v>
      </c>
    </row>
    <row r="124" spans="1:6" ht="12" customHeight="1">
      <c r="A124" s="60" t="s">
        <v>27</v>
      </c>
      <c r="B124" s="44">
        <v>200</v>
      </c>
      <c r="C124" s="44" t="s">
        <v>177</v>
      </c>
      <c r="D124" s="71">
        <f>SUM(D131+D135+D133)</f>
        <v>2021800</v>
      </c>
      <c r="E124" s="71">
        <f>SUM(E131+E133+E135)</f>
        <v>1933339.65</v>
      </c>
      <c r="F124" s="72">
        <f t="shared" si="3"/>
        <v>88460.3500000001</v>
      </c>
    </row>
    <row r="125" spans="1:6" ht="1.5" customHeight="1" hidden="1">
      <c r="A125" s="60" t="s">
        <v>153</v>
      </c>
      <c r="B125" s="44">
        <v>200</v>
      </c>
      <c r="C125" s="44" t="s">
        <v>199</v>
      </c>
      <c r="D125" s="71">
        <f aca="true" t="shared" si="4" ref="D125:E129">SUM(D126)</f>
        <v>0</v>
      </c>
      <c r="E125" s="71">
        <f t="shared" si="4"/>
        <v>91000</v>
      </c>
      <c r="F125" s="72">
        <f t="shared" si="3"/>
        <v>-91000</v>
      </c>
    </row>
    <row r="126" spans="1:6" ht="25.5" hidden="1">
      <c r="A126" s="60" t="s">
        <v>200</v>
      </c>
      <c r="B126" s="44">
        <v>200</v>
      </c>
      <c r="C126" s="44" t="s">
        <v>201</v>
      </c>
      <c r="D126" s="71">
        <f t="shared" si="4"/>
        <v>0</v>
      </c>
      <c r="E126" s="71">
        <f t="shared" si="4"/>
        <v>91000</v>
      </c>
      <c r="F126" s="72">
        <f t="shared" si="3"/>
        <v>-91000</v>
      </c>
    </row>
    <row r="127" spans="1:6" ht="38.25" hidden="1">
      <c r="A127" s="60" t="s">
        <v>178</v>
      </c>
      <c r="B127" s="44">
        <v>200</v>
      </c>
      <c r="C127" s="44" t="s">
        <v>202</v>
      </c>
      <c r="D127" s="71">
        <f t="shared" si="4"/>
        <v>0</v>
      </c>
      <c r="E127" s="71">
        <f t="shared" si="4"/>
        <v>91000</v>
      </c>
      <c r="F127" s="72">
        <f t="shared" si="3"/>
        <v>-91000</v>
      </c>
    </row>
    <row r="128" spans="1:6" ht="12.75" hidden="1">
      <c r="A128" s="60" t="s">
        <v>19</v>
      </c>
      <c r="B128" s="44">
        <v>200</v>
      </c>
      <c r="C128" s="44" t="s">
        <v>203</v>
      </c>
      <c r="D128" s="71">
        <f t="shared" si="4"/>
        <v>0</v>
      </c>
      <c r="E128" s="71">
        <f t="shared" si="4"/>
        <v>91000</v>
      </c>
      <c r="F128" s="72">
        <f t="shared" si="3"/>
        <v>-91000</v>
      </c>
    </row>
    <row r="129" spans="1:6" ht="12.75" hidden="1">
      <c r="A129" s="60" t="s">
        <v>93</v>
      </c>
      <c r="B129" s="44">
        <v>200</v>
      </c>
      <c r="C129" s="44" t="s">
        <v>204</v>
      </c>
      <c r="D129" s="71">
        <f t="shared" si="4"/>
        <v>0</v>
      </c>
      <c r="E129" s="71">
        <f t="shared" si="4"/>
        <v>91000</v>
      </c>
      <c r="F129" s="72">
        <f aca="true" t="shared" si="5" ref="F129:F136">D129-E129</f>
        <v>-91000</v>
      </c>
    </row>
    <row r="130" spans="1:6" ht="25.5" hidden="1">
      <c r="A130" s="60" t="s">
        <v>94</v>
      </c>
      <c r="B130" s="44">
        <v>200</v>
      </c>
      <c r="C130" s="44" t="s">
        <v>205</v>
      </c>
      <c r="D130" s="71"/>
      <c r="E130" s="71">
        <v>91000</v>
      </c>
      <c r="F130" s="72">
        <f t="shared" si="5"/>
        <v>-91000</v>
      </c>
    </row>
    <row r="131" spans="1:6" ht="75">
      <c r="A131" s="77" t="s">
        <v>364</v>
      </c>
      <c r="B131" s="44" t="s">
        <v>96</v>
      </c>
      <c r="C131" s="44" t="s">
        <v>362</v>
      </c>
      <c r="D131" s="71">
        <v>1814900</v>
      </c>
      <c r="E131" s="71">
        <v>1726439.65</v>
      </c>
      <c r="F131" s="72">
        <f t="shared" si="5"/>
        <v>88460.3500000001</v>
      </c>
    </row>
    <row r="132" spans="1:6" ht="25.5">
      <c r="A132" s="60" t="s">
        <v>94</v>
      </c>
      <c r="B132" s="44" t="s">
        <v>96</v>
      </c>
      <c r="C132" s="44" t="s">
        <v>363</v>
      </c>
      <c r="D132" s="71">
        <v>1814900</v>
      </c>
      <c r="E132" s="71">
        <v>1726439.65</v>
      </c>
      <c r="F132" s="72">
        <f t="shared" si="5"/>
        <v>88460.3500000001</v>
      </c>
    </row>
    <row r="133" spans="1:6" ht="63.75">
      <c r="A133" s="60" t="s">
        <v>402</v>
      </c>
      <c r="B133" s="44" t="s">
        <v>96</v>
      </c>
      <c r="C133" s="44" t="s">
        <v>400</v>
      </c>
      <c r="D133" s="71">
        <v>7400</v>
      </c>
      <c r="E133" s="71">
        <v>7400</v>
      </c>
      <c r="F133" s="72">
        <f t="shared" si="5"/>
        <v>0</v>
      </c>
    </row>
    <row r="134" spans="1:6" ht="35.25" customHeight="1">
      <c r="A134" s="60" t="s">
        <v>94</v>
      </c>
      <c r="B134" s="44" t="s">
        <v>96</v>
      </c>
      <c r="C134" s="44" t="s">
        <v>401</v>
      </c>
      <c r="D134" s="71">
        <v>7400</v>
      </c>
      <c r="E134" s="71">
        <v>7400</v>
      </c>
      <c r="F134" s="72">
        <f t="shared" si="5"/>
        <v>0</v>
      </c>
    </row>
    <row r="135" spans="1:6" ht="75">
      <c r="A135" s="77" t="s">
        <v>365</v>
      </c>
      <c r="B135" s="44" t="s">
        <v>96</v>
      </c>
      <c r="C135" s="44" t="s">
        <v>396</v>
      </c>
      <c r="D135" s="71">
        <v>199500</v>
      </c>
      <c r="E135" s="71">
        <v>199500</v>
      </c>
      <c r="F135" s="72">
        <f t="shared" si="5"/>
        <v>0</v>
      </c>
    </row>
    <row r="136" spans="1:6" ht="25.5">
      <c r="A136" s="60" t="s">
        <v>94</v>
      </c>
      <c r="B136" s="44">
        <v>200</v>
      </c>
      <c r="C136" s="44" t="s">
        <v>395</v>
      </c>
      <c r="D136" s="71">
        <v>199500</v>
      </c>
      <c r="E136" s="71">
        <v>199500</v>
      </c>
      <c r="F136" s="72">
        <f t="shared" si="5"/>
        <v>0</v>
      </c>
    </row>
    <row r="137" spans="1:6" ht="13.5" thickBot="1">
      <c r="A137" s="61" t="s">
        <v>97</v>
      </c>
      <c r="B137" s="62" t="s">
        <v>225</v>
      </c>
      <c r="C137" s="63" t="s">
        <v>99</v>
      </c>
      <c r="D137" s="64">
        <v>-178109.27</v>
      </c>
      <c r="E137" s="64">
        <v>592174.23</v>
      </c>
      <c r="F137" s="63" t="s">
        <v>99</v>
      </c>
    </row>
  </sheetData>
  <sheetProtection/>
  <printOptions/>
  <pageMargins left="0.54" right="0.27" top="0.58" bottom="0.66" header="0.5" footer="0.47"/>
  <pageSetup horizontalDpi="600" verticalDpi="600" orientation="portrait" paperSize="9" scale="64"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F29"/>
  <sheetViews>
    <sheetView zoomScale="90" zoomScaleNormal="90" zoomScalePageLayoutView="0" workbookViewId="0" topLeftCell="A1">
      <selection activeCell="C27" sqref="C27"/>
    </sheetView>
  </sheetViews>
  <sheetFormatPr defaultColWidth="16.625" defaultRowHeight="12.75"/>
  <cols>
    <col min="1" max="1" width="57.75390625" style="3" customWidth="1"/>
    <col min="2" max="2" width="8.25390625" style="2" customWidth="1"/>
    <col min="3" max="3" width="32.875" style="2" customWidth="1"/>
    <col min="4" max="4" width="26.875" style="1" customWidth="1"/>
    <col min="5" max="5" width="23.375" style="1" customWidth="1"/>
    <col min="6" max="6" width="21.125" style="1" customWidth="1"/>
    <col min="7" max="16384" width="16.625" style="1" customWidth="1"/>
  </cols>
  <sheetData>
    <row r="1" ht="15">
      <c r="C1" s="26" t="s">
        <v>100</v>
      </c>
    </row>
    <row r="3" spans="1:6" s="20" customFormat="1" ht="38.25">
      <c r="A3" s="18" t="s">
        <v>12</v>
      </c>
      <c r="B3" s="18" t="s">
        <v>13</v>
      </c>
      <c r="C3" s="18" t="s">
        <v>107</v>
      </c>
      <c r="D3" s="18" t="s">
        <v>0</v>
      </c>
      <c r="E3" s="18" t="s">
        <v>15</v>
      </c>
      <c r="F3" s="18" t="s">
        <v>16</v>
      </c>
    </row>
    <row r="4" spans="1:6" s="20" customFormat="1" ht="13.5" thickBot="1">
      <c r="A4" s="18" t="s">
        <v>105</v>
      </c>
      <c r="B4" s="18">
        <v>500</v>
      </c>
      <c r="C4" s="18" t="s">
        <v>99</v>
      </c>
      <c r="D4" s="65" t="s">
        <v>89</v>
      </c>
      <c r="E4" s="64">
        <v>127253.38</v>
      </c>
      <c r="F4" s="69">
        <v>-127253.38</v>
      </c>
    </row>
    <row r="5" spans="1:6" s="20" customFormat="1" ht="25.5" customHeight="1">
      <c r="A5" s="38" t="s">
        <v>110</v>
      </c>
      <c r="B5" s="18">
        <v>520</v>
      </c>
      <c r="C5" s="18" t="s">
        <v>99</v>
      </c>
      <c r="D5" s="96" t="s">
        <v>89</v>
      </c>
      <c r="E5" s="96" t="s">
        <v>89</v>
      </c>
      <c r="F5" s="96" t="s">
        <v>89</v>
      </c>
    </row>
    <row r="6" spans="1:6" s="20" customFormat="1" ht="25.5" customHeight="1">
      <c r="A6" s="21" t="s">
        <v>111</v>
      </c>
      <c r="B6" s="18"/>
      <c r="C6" s="18"/>
      <c r="D6" s="96"/>
      <c r="E6" s="96"/>
      <c r="F6" s="96"/>
    </row>
    <row r="7" spans="1:6" s="20" customFormat="1" ht="25.5" customHeight="1">
      <c r="A7" s="21" t="s">
        <v>106</v>
      </c>
      <c r="B7" s="18">
        <v>620</v>
      </c>
      <c r="C7" s="18" t="s">
        <v>99</v>
      </c>
      <c r="D7" s="97" t="s">
        <v>89</v>
      </c>
      <c r="E7" s="97" t="s">
        <v>89</v>
      </c>
      <c r="F7" s="96" t="s">
        <v>89</v>
      </c>
    </row>
    <row r="8" spans="1:6" s="20" customFormat="1" ht="25.5" customHeight="1">
      <c r="A8" s="21" t="s">
        <v>111</v>
      </c>
      <c r="B8" s="18"/>
      <c r="C8" s="18"/>
      <c r="D8" s="97" t="s">
        <v>89</v>
      </c>
      <c r="E8" s="97" t="s">
        <v>89</v>
      </c>
      <c r="F8" s="96" t="s">
        <v>89</v>
      </c>
    </row>
    <row r="9" spans="1:6" s="20" customFormat="1" ht="25.5" customHeight="1" thickBot="1">
      <c r="A9" s="66" t="s">
        <v>208</v>
      </c>
      <c r="B9" s="67">
        <v>700</v>
      </c>
      <c r="C9" s="68" t="s">
        <v>209</v>
      </c>
      <c r="D9" s="69" t="s">
        <v>89</v>
      </c>
      <c r="E9" s="64">
        <v>127253.38</v>
      </c>
      <c r="F9" s="69">
        <v>-127253.38</v>
      </c>
    </row>
    <row r="10" spans="1:6" ht="40.5" customHeight="1" thickBot="1">
      <c r="A10" s="21" t="s">
        <v>239</v>
      </c>
      <c r="B10" s="18">
        <v>700</v>
      </c>
      <c r="C10" s="18" t="s">
        <v>184</v>
      </c>
      <c r="D10" s="69" t="s">
        <v>89</v>
      </c>
      <c r="E10" s="64">
        <v>127253.38</v>
      </c>
      <c r="F10" s="69">
        <v>-127253.38</v>
      </c>
    </row>
    <row r="11" spans="1:6" ht="28.5" customHeight="1">
      <c r="A11" s="21" t="s">
        <v>192</v>
      </c>
      <c r="B11" s="18">
        <v>710</v>
      </c>
      <c r="C11" s="18" t="s">
        <v>185</v>
      </c>
      <c r="D11" s="65">
        <v>-6326200</v>
      </c>
      <c r="E11" s="46">
        <v>-790587.3</v>
      </c>
      <c r="F11" s="70" t="s">
        <v>99</v>
      </c>
    </row>
    <row r="12" spans="1:6" ht="28.5" customHeight="1">
      <c r="A12" s="21" t="s">
        <v>144</v>
      </c>
      <c r="B12" s="18">
        <v>710</v>
      </c>
      <c r="C12" s="18" t="s">
        <v>186</v>
      </c>
      <c r="D12" s="65">
        <v>-6326200</v>
      </c>
      <c r="E12" s="46">
        <v>-790587.3</v>
      </c>
      <c r="F12" s="70" t="s">
        <v>99</v>
      </c>
    </row>
    <row r="13" spans="1:6" ht="39" customHeight="1">
      <c r="A13" s="21" t="s">
        <v>240</v>
      </c>
      <c r="B13" s="18">
        <v>710</v>
      </c>
      <c r="C13" s="18" t="s">
        <v>187</v>
      </c>
      <c r="D13" s="65">
        <v>-6326200</v>
      </c>
      <c r="E13" s="46">
        <v>-790587.3</v>
      </c>
      <c r="F13" s="70" t="s">
        <v>99</v>
      </c>
    </row>
    <row r="14" spans="1:6" ht="32.25" customHeight="1">
      <c r="A14" s="21" t="s">
        <v>241</v>
      </c>
      <c r="B14" s="18">
        <v>710</v>
      </c>
      <c r="C14" s="18" t="s">
        <v>188</v>
      </c>
      <c r="D14" s="65">
        <v>-6326200</v>
      </c>
      <c r="E14" s="46">
        <v>-790587.3</v>
      </c>
      <c r="F14" s="70" t="s">
        <v>99</v>
      </c>
    </row>
    <row r="15" spans="1:6" ht="33.75" customHeight="1">
      <c r="A15" s="21" t="s">
        <v>193</v>
      </c>
      <c r="B15" s="18">
        <v>720</v>
      </c>
      <c r="C15" s="18" t="s">
        <v>189</v>
      </c>
      <c r="D15" s="65">
        <v>6326200</v>
      </c>
      <c r="E15" s="65">
        <v>917840.68</v>
      </c>
      <c r="F15" s="70" t="s">
        <v>99</v>
      </c>
    </row>
    <row r="16" spans="1:6" ht="33.75" customHeight="1">
      <c r="A16" s="21" t="s">
        <v>145</v>
      </c>
      <c r="B16" s="18">
        <v>720</v>
      </c>
      <c r="C16" s="18" t="s">
        <v>194</v>
      </c>
      <c r="D16" s="65">
        <v>6326200</v>
      </c>
      <c r="E16" s="65">
        <v>917840.68</v>
      </c>
      <c r="F16" s="70" t="s">
        <v>99</v>
      </c>
    </row>
    <row r="17" spans="1:6" ht="34.5" customHeight="1">
      <c r="A17" s="21" t="s">
        <v>146</v>
      </c>
      <c r="B17" s="18">
        <v>720</v>
      </c>
      <c r="C17" s="18" t="s">
        <v>190</v>
      </c>
      <c r="D17" s="65">
        <v>6326200</v>
      </c>
      <c r="E17" s="65">
        <v>917840.68</v>
      </c>
      <c r="F17" s="70" t="s">
        <v>99</v>
      </c>
    </row>
    <row r="18" spans="1:6" ht="32.25" customHeight="1">
      <c r="A18" s="21" t="s">
        <v>242</v>
      </c>
      <c r="B18" s="18">
        <v>720</v>
      </c>
      <c r="C18" s="18" t="s">
        <v>191</v>
      </c>
      <c r="D18" s="65">
        <v>6326200</v>
      </c>
      <c r="E18" s="65">
        <v>917840.68</v>
      </c>
      <c r="F18" s="70" t="s">
        <v>99</v>
      </c>
    </row>
    <row r="19" spans="1:6" ht="12.75">
      <c r="A19" s="27"/>
      <c r="B19" s="28"/>
      <c r="C19" s="28"/>
      <c r="D19" s="29"/>
      <c r="E19" s="29"/>
      <c r="F19" s="29"/>
    </row>
    <row r="21" spans="1:4" ht="12.75">
      <c r="A21" s="30" t="s">
        <v>248</v>
      </c>
      <c r="B21" s="31"/>
      <c r="C21" s="32"/>
      <c r="D21" s="33"/>
    </row>
    <row r="22" spans="1:4" ht="12.75">
      <c r="A22" s="34" t="s">
        <v>252</v>
      </c>
      <c r="B22" s="31"/>
      <c r="C22" s="32"/>
      <c r="D22" s="33"/>
    </row>
    <row r="23" spans="1:4" ht="12.75">
      <c r="A23" s="34"/>
      <c r="B23" s="31"/>
      <c r="C23" s="32"/>
      <c r="D23" s="33"/>
    </row>
    <row r="24" spans="1:4" ht="12.75">
      <c r="A24" s="30" t="s">
        <v>249</v>
      </c>
      <c r="B24" s="31"/>
      <c r="C24" s="32"/>
      <c r="D24" s="33"/>
    </row>
    <row r="25" spans="1:4" ht="12.75">
      <c r="A25" s="34" t="s">
        <v>253</v>
      </c>
      <c r="B25" s="31"/>
      <c r="C25" s="32"/>
      <c r="D25" s="33"/>
    </row>
    <row r="26" spans="1:4" ht="12.75">
      <c r="A26" s="35"/>
      <c r="B26" s="31"/>
      <c r="C26" s="32"/>
      <c r="D26" s="33"/>
    </row>
    <row r="27" spans="1:4" ht="12.75">
      <c r="A27" s="34" t="s">
        <v>250</v>
      </c>
      <c r="B27" s="31"/>
      <c r="C27" s="32"/>
      <c r="D27" s="33"/>
    </row>
    <row r="28" spans="1:4" ht="12.75">
      <c r="A28" s="34" t="s">
        <v>251</v>
      </c>
      <c r="B28" s="31"/>
      <c r="C28" s="32"/>
      <c r="D28" s="33"/>
    </row>
    <row r="29" spans="1:4" ht="12.75">
      <c r="A29" s="34" t="s">
        <v>407</v>
      </c>
      <c r="B29" s="31"/>
      <c r="C29" s="32"/>
      <c r="D29" s="33"/>
    </row>
  </sheetData>
  <sheetProtection/>
  <printOptions/>
  <pageMargins left="0.64" right="0.4" top="0.69" bottom="0.69" header="0.5" footer="0.5"/>
  <pageSetup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Администрация Солонцовскрго сельского поселения</cp:lastModifiedBy>
  <cp:lastPrinted>2015-01-20T09:43:26Z</cp:lastPrinted>
  <dcterms:created xsi:type="dcterms:W3CDTF">2008-04-11T13:59:05Z</dcterms:created>
  <dcterms:modified xsi:type="dcterms:W3CDTF">2015-03-10T05:07:11Z</dcterms:modified>
  <cp:category/>
  <cp:version/>
  <cp:contentType/>
  <cp:contentStatus/>
</cp:coreProperties>
</file>